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nzugy\Molnárné Nagy Edina\Nagytérség - Hulladék\Beszámolók\2025\Költségvetés\"/>
    </mc:Choice>
  </mc:AlternateContent>
  <xr:revisionPtr revIDLastSave="0" documentId="13_ncr:1_{4B7914D0-F9CB-46F8-9C11-8E0CAB1FF7BC}" xr6:coauthVersionLast="36" xr6:coauthVersionMax="36" xr10:uidLastSave="{00000000-0000-0000-0000-000000000000}"/>
  <bookViews>
    <workbookView xWindow="0" yWindow="180" windowWidth="15480" windowHeight="4840" activeTab="1" xr2:uid="{00000000-000D-0000-FFFF-FFFF00000000}"/>
  </bookViews>
  <sheets>
    <sheet name="Tartalom" sheetId="1" r:id="rId1"/>
    <sheet name="Mérleg" sheetId="7" r:id="rId2"/>
    <sheet name="Működési bevételek" sheetId="9" r:id="rId3"/>
    <sheet name="Felhalmozási bevételek" sheetId="10" r:id="rId4"/>
    <sheet name="Működési kiadások" sheetId="11" r:id="rId5"/>
    <sheet name="Felhalmozási kiadások" sheetId="12" r:id="rId6"/>
    <sheet name="Állami támogatás" sheetId="13" r:id="rId7"/>
    <sheet name="Támogatás" sheetId="14" r:id="rId8"/>
    <sheet name="Címrend" sheetId="18" r:id="rId9"/>
    <sheet name="Létszám" sheetId="19" r:id="rId10"/>
    <sheet name="Közvetett támogatás" sheetId="20" r:id="rId11"/>
    <sheet name="Finanszírozás" sheetId="16" r:id="rId12"/>
    <sheet name="Gördülő" sheetId="17" r:id="rId13"/>
    <sheet name="Hitel" sheetId="21" r:id="rId14"/>
    <sheet name="Többéves" sheetId="22" r:id="rId15"/>
    <sheet name="Saját bevételek részl." sheetId="23" r:id="rId16"/>
    <sheet name="Adósságot keletkeztető ü." sheetId="24" r:id="rId17"/>
    <sheet name="Működési hozzájárulás" sheetId="25" state="hidden" r:id="rId18"/>
  </sheets>
  <externalReferences>
    <externalReference r:id="rId19"/>
  </externalReferences>
  <calcPr calcId="191029"/>
</workbook>
</file>

<file path=xl/calcChain.xml><?xml version="1.0" encoding="utf-8"?>
<calcChain xmlns="http://schemas.openxmlformats.org/spreadsheetml/2006/main">
  <c r="K8" i="9" l="1"/>
  <c r="M17" i="16"/>
  <c r="M9" i="16"/>
  <c r="M6" i="16"/>
  <c r="E10" i="12"/>
  <c r="D26" i="17" l="1"/>
  <c r="C26" i="17"/>
  <c r="B20" i="17"/>
  <c r="L6" i="16"/>
  <c r="K6" i="16"/>
  <c r="H6" i="16"/>
  <c r="G6" i="16"/>
  <c r="E6" i="16"/>
  <c r="D6" i="16"/>
  <c r="C6" i="16"/>
  <c r="B6" i="16"/>
  <c r="M15" i="16"/>
  <c r="M14" i="16"/>
  <c r="M13" i="16"/>
  <c r="L14" i="16"/>
  <c r="L13" i="16"/>
  <c r="Q17" i="7"/>
  <c r="C22" i="7"/>
  <c r="C16" i="7"/>
  <c r="L8" i="9"/>
  <c r="D6" i="18" s="1"/>
  <c r="F13" i="12"/>
  <c r="G13" i="12"/>
  <c r="H13" i="12"/>
  <c r="I13" i="12"/>
  <c r="E13" i="12"/>
  <c r="J10" i="12"/>
  <c r="J13" i="12" s="1"/>
  <c r="D22" i="7" l="1"/>
  <c r="D31" i="7" s="1"/>
  <c r="O9" i="16"/>
  <c r="Q14" i="7"/>
  <c r="F12" i="12"/>
  <c r="G12" i="12"/>
  <c r="H12" i="12"/>
  <c r="I12" i="12"/>
  <c r="E12" i="12"/>
  <c r="J8" i="12"/>
  <c r="O10" i="16" l="1"/>
  <c r="N9" i="16"/>
  <c r="P9" i="16" s="1"/>
  <c r="D16" i="7" l="1"/>
  <c r="F9" i="10"/>
  <c r="G9" i="10"/>
  <c r="H9" i="10"/>
  <c r="I9" i="10"/>
  <c r="J9" i="10"/>
  <c r="E9" i="10"/>
  <c r="C12" i="7" s="1"/>
  <c r="K8" i="10"/>
  <c r="C80" i="25" l="1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E9" i="25"/>
  <c r="F9" i="25" s="1"/>
  <c r="D9" i="25"/>
  <c r="C9" i="25"/>
  <c r="F7" i="22" l="1"/>
  <c r="G7" i="22"/>
  <c r="H7" i="22"/>
  <c r="E7" i="22"/>
  <c r="B10" i="17"/>
  <c r="B31" i="17"/>
  <c r="C11" i="16"/>
  <c r="D11" i="16"/>
  <c r="E11" i="16"/>
  <c r="F11" i="16"/>
  <c r="G11" i="16"/>
  <c r="H11" i="16"/>
  <c r="I11" i="16"/>
  <c r="J11" i="16"/>
  <c r="K11" i="16"/>
  <c r="L11" i="16"/>
  <c r="M11" i="16"/>
  <c r="B11" i="16"/>
  <c r="N7" i="16"/>
  <c r="N8" i="16"/>
  <c r="N10" i="16"/>
  <c r="C19" i="16"/>
  <c r="D19" i="16"/>
  <c r="E19" i="16"/>
  <c r="F19" i="16"/>
  <c r="G19" i="16"/>
  <c r="H19" i="16"/>
  <c r="I19" i="16"/>
  <c r="J19" i="16"/>
  <c r="K19" i="16"/>
  <c r="B19" i="16"/>
  <c r="C17" i="7"/>
  <c r="L9" i="9"/>
  <c r="M9" i="11"/>
  <c r="M12" i="11" s="1"/>
  <c r="F10" i="9"/>
  <c r="G10" i="9"/>
  <c r="H10" i="9"/>
  <c r="C7" i="7" s="1"/>
  <c r="I10" i="9"/>
  <c r="C8" i="7" s="1"/>
  <c r="J10" i="9"/>
  <c r="K10" i="9"/>
  <c r="E10" i="9"/>
  <c r="C6" i="7" s="1"/>
  <c r="Q10" i="7" s="1"/>
  <c r="C13" i="7"/>
  <c r="F12" i="11"/>
  <c r="G12" i="11"/>
  <c r="H12" i="11"/>
  <c r="I12" i="11"/>
  <c r="J12" i="11"/>
  <c r="K12" i="11"/>
  <c r="L12" i="11"/>
  <c r="F11" i="11"/>
  <c r="G11" i="11"/>
  <c r="H11" i="11"/>
  <c r="I11" i="11"/>
  <c r="J11" i="11"/>
  <c r="K11" i="11"/>
  <c r="L11" i="11"/>
  <c r="F10" i="11"/>
  <c r="G10" i="11"/>
  <c r="H10" i="11"/>
  <c r="I10" i="11"/>
  <c r="J10" i="11"/>
  <c r="K10" i="11"/>
  <c r="O18" i="16" s="1"/>
  <c r="L10" i="11"/>
  <c r="F14" i="12"/>
  <c r="G14" i="12"/>
  <c r="H14" i="12"/>
  <c r="I14" i="12"/>
  <c r="E14" i="12"/>
  <c r="K6" i="7" l="1"/>
  <c r="K7" i="7" s="1"/>
  <c r="L19" i="16"/>
  <c r="M19" i="16"/>
  <c r="B34" i="17"/>
  <c r="J11" i="12"/>
  <c r="J12" i="12" s="1"/>
  <c r="P12" i="16"/>
  <c r="O7" i="16"/>
  <c r="B33" i="17" l="1"/>
  <c r="O17" i="16"/>
  <c r="J14" i="12"/>
  <c r="K8" i="7" s="1"/>
  <c r="P10" i="16"/>
  <c r="P7" i="16"/>
  <c r="I8" i="7" l="1"/>
  <c r="O8" i="16"/>
  <c r="K9" i="10"/>
  <c r="P8" i="16" l="1"/>
  <c r="B15" i="17"/>
  <c r="C9" i="7"/>
  <c r="B9" i="17"/>
  <c r="B8" i="17"/>
  <c r="E12" i="11"/>
  <c r="E11" i="11"/>
  <c r="B19" i="17" l="1"/>
  <c r="C11" i="14"/>
  <c r="H5" i="22" l="1"/>
  <c r="G5" i="22"/>
  <c r="F5" i="22"/>
  <c r="E5" i="22"/>
  <c r="B17" i="17" l="1"/>
  <c r="C17" i="17" s="1"/>
  <c r="B16" i="17"/>
  <c r="B18" i="17"/>
  <c r="B12" i="17"/>
  <c r="B11" i="17"/>
  <c r="N18" i="16"/>
  <c r="N17" i="16"/>
  <c r="P17" i="16" s="1"/>
  <c r="N16" i="16"/>
  <c r="P16" i="16" s="1"/>
  <c r="N15" i="16"/>
  <c r="R14" i="16"/>
  <c r="N14" i="16"/>
  <c r="N13" i="16"/>
  <c r="N6" i="16"/>
  <c r="N11" i="16" s="1"/>
  <c r="C21" i="14"/>
  <c r="E10" i="11"/>
  <c r="O6" i="16"/>
  <c r="O11" i="16" s="1"/>
  <c r="D26" i="7"/>
  <c r="E23" i="7"/>
  <c r="C23" i="7"/>
  <c r="D21" i="7"/>
  <c r="D19" i="7"/>
  <c r="Q12" i="7"/>
  <c r="Q15" i="7"/>
  <c r="Q16" i="7" s="1"/>
  <c r="Q8" i="7"/>
  <c r="E13" i="7"/>
  <c r="J12" i="7"/>
  <c r="J11" i="7"/>
  <c r="N11" i="7"/>
  <c r="J10" i="7"/>
  <c r="D10" i="7"/>
  <c r="N9" i="7"/>
  <c r="N8" i="7"/>
  <c r="E8" i="7"/>
  <c r="E11" i="7" s="1"/>
  <c r="Q7" i="7"/>
  <c r="N7" i="7"/>
  <c r="C11" i="7"/>
  <c r="B13" i="17" l="1"/>
  <c r="B21" i="17" s="1"/>
  <c r="B23" i="17" s="1"/>
  <c r="B28" i="17"/>
  <c r="O15" i="16"/>
  <c r="P15" i="16" s="1"/>
  <c r="O13" i="16"/>
  <c r="B26" i="17"/>
  <c r="G21" i="16"/>
  <c r="F21" i="16"/>
  <c r="K21" i="16"/>
  <c r="E21" i="16"/>
  <c r="H21" i="16"/>
  <c r="I21" i="16"/>
  <c r="J21" i="16"/>
  <c r="D21" i="16"/>
  <c r="C21" i="16"/>
  <c r="B21" i="16"/>
  <c r="B22" i="16" s="1"/>
  <c r="L21" i="16"/>
  <c r="D23" i="7"/>
  <c r="C15" i="7"/>
  <c r="C18" i="7" s="1"/>
  <c r="C25" i="7" s="1"/>
  <c r="E12" i="7"/>
  <c r="Q6" i="7"/>
  <c r="Q11" i="7" s="1"/>
  <c r="Q13" i="7" s="1"/>
  <c r="N12" i="7"/>
  <c r="D6" i="7"/>
  <c r="L10" i="9"/>
  <c r="D7" i="7"/>
  <c r="M8" i="11"/>
  <c r="C18" i="17"/>
  <c r="D17" i="17"/>
  <c r="C13" i="17"/>
  <c r="N19" i="16"/>
  <c r="R13" i="16"/>
  <c r="P6" i="16"/>
  <c r="D9" i="7"/>
  <c r="E9" i="7" s="1"/>
  <c r="D14" i="7"/>
  <c r="D15" i="7" s="1"/>
  <c r="E15" i="7" l="1"/>
  <c r="E18" i="7" s="1"/>
  <c r="E25" i="7" s="1"/>
  <c r="D11" i="7"/>
  <c r="D18" i="7" s="1"/>
  <c r="P13" i="16"/>
  <c r="M10" i="11"/>
  <c r="C6" i="18" s="1"/>
  <c r="E6" i="18" s="1"/>
  <c r="M11" i="11"/>
  <c r="Q19" i="7"/>
  <c r="Q26" i="7" s="1"/>
  <c r="B27" i="17"/>
  <c r="C27" i="17" s="1"/>
  <c r="D27" i="17" s="1"/>
  <c r="E27" i="17" s="1"/>
  <c r="O14" i="16"/>
  <c r="P14" i="16" s="1"/>
  <c r="C21" i="17"/>
  <c r="C23" i="17" s="1"/>
  <c r="P11" i="16"/>
  <c r="C22" i="16"/>
  <c r="D22" i="16" s="1"/>
  <c r="E22" i="16" s="1"/>
  <c r="F22" i="16" s="1"/>
  <c r="G22" i="16" s="1"/>
  <c r="H22" i="16" s="1"/>
  <c r="I22" i="16" s="1"/>
  <c r="J22" i="16" s="1"/>
  <c r="K22" i="16" s="1"/>
  <c r="L22" i="16" s="1"/>
  <c r="O9" i="11"/>
  <c r="K26" i="7"/>
  <c r="O10" i="11"/>
  <c r="D18" i="17"/>
  <c r="E17" i="17"/>
  <c r="E18" i="17" s="1"/>
  <c r="D13" i="17"/>
  <c r="E13" i="17"/>
  <c r="M21" i="16"/>
  <c r="N21" i="16"/>
  <c r="B35" i="17" l="1"/>
  <c r="B37" i="17" s="1"/>
  <c r="O19" i="16"/>
  <c r="P19" i="16" s="1"/>
  <c r="I6" i="7"/>
  <c r="J6" i="7" s="1"/>
  <c r="J7" i="7" s="1"/>
  <c r="N17" i="7"/>
  <c r="N18" i="7" s="1"/>
  <c r="N22" i="7" s="1"/>
  <c r="C35" i="17"/>
  <c r="C36" i="17" s="1"/>
  <c r="J8" i="7"/>
  <c r="D21" i="17"/>
  <c r="D23" i="17" s="1"/>
  <c r="E21" i="17"/>
  <c r="E23" i="17" s="1"/>
  <c r="P18" i="16"/>
  <c r="M22" i="16"/>
  <c r="D25" i="7"/>
  <c r="D30" i="7" s="1"/>
  <c r="N15" i="7"/>
  <c r="I32" i="7" l="1"/>
  <c r="I7" i="7"/>
  <c r="I26" i="7" s="1"/>
  <c r="C37" i="17"/>
  <c r="E26" i="17"/>
  <c r="E35" i="17" s="1"/>
  <c r="E37" i="17" s="1"/>
  <c r="D35" i="17"/>
  <c r="D37" i="17" s="1"/>
  <c r="N26" i="7"/>
  <c r="J26" i="7"/>
  <c r="I33" i="7" l="1"/>
  <c r="E36" i="17"/>
  <c r="D36" i="17"/>
  <c r="G28" i="7"/>
  <c r="C7" i="18"/>
</calcChain>
</file>

<file path=xl/sharedStrings.xml><?xml version="1.0" encoding="utf-8"?>
<sst xmlns="http://schemas.openxmlformats.org/spreadsheetml/2006/main" count="462" uniqueCount="372">
  <si>
    <t>1.</t>
  </si>
  <si>
    <t>MOSONMAGYARÓVÁR NAGYTÉRSÉGI HULLADÉKGAZDÁLKODÁSI ÖNKORMÁNYZATI TÁRSULÁS</t>
  </si>
  <si>
    <t>eredeti</t>
  </si>
  <si>
    <t>Személyi juttatások</t>
  </si>
  <si>
    <t>Felhalmozási kiadások</t>
  </si>
  <si>
    <t>Kiadások összesen:</t>
  </si>
  <si>
    <t>Intézményi működési bevételek</t>
  </si>
  <si>
    <t>Bevételek összesen:</t>
  </si>
  <si>
    <t>Rovatrend</t>
  </si>
  <si>
    <t>Működési bevételek</t>
  </si>
  <si>
    <t>Működési kiadások</t>
  </si>
  <si>
    <t>Fejlesztési kiadások</t>
  </si>
  <si>
    <t>adatok Ft-ban</t>
  </si>
  <si>
    <t>Bevételek összesen</t>
  </si>
  <si>
    <t>Állami támogatás</t>
  </si>
  <si>
    <t>Dologi kiadások</t>
  </si>
  <si>
    <t>Járulékok</t>
  </si>
  <si>
    <t>Mosonmagyaróvár Nagytérségi Hulladékgazdálkodási Önkormányzati Társulás</t>
  </si>
  <si>
    <t>Maradvány felhasználás</t>
  </si>
  <si>
    <t>B16</t>
  </si>
  <si>
    <t>B8131</t>
  </si>
  <si>
    <t>Egyenleg:</t>
  </si>
  <si>
    <t>Felhalmozási bevételek jogímenként</t>
  </si>
  <si>
    <t>Állami hozzájárulások</t>
  </si>
  <si>
    <t>Címrend</t>
  </si>
  <si>
    <t>Költségvetési engedélyezett létszámhelyek</t>
  </si>
  <si>
    <t>Közvetett támogatások</t>
  </si>
  <si>
    <t>Finanszírozási terv</t>
  </si>
  <si>
    <t>Gördülő tervezés</t>
  </si>
  <si>
    <t xml:space="preserve">Hiteltörlesztések, kamatfizetések és projektvizsgálati díjak (Ft-ban)           </t>
  </si>
  <si>
    <t xml:space="preserve">Többéves kihatású kötelezettségek </t>
  </si>
  <si>
    <t xml:space="preserve">EU-s támogatással megvalósuló projektek </t>
  </si>
  <si>
    <t xml:space="preserve">Társulás saját bevételeinek részletezése adósságot </t>
  </si>
  <si>
    <t>keletkeztető ügyletből származó tárgyévi fizetési kötelezettség</t>
  </si>
  <si>
    <t>megállapításához adatok  Ft-ban</t>
  </si>
  <si>
    <t>Adósságot keletkeztető feljesztési célok</t>
  </si>
  <si>
    <t>Települési hozzájárulások, tagdíjak részletezése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</si>
  <si>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</si>
  <si>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</si>
  <si>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</si>
  <si>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</si>
  <si>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</si>
  <si>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</si>
  <si>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</si>
  <si>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</si>
  <si>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</si>
  <si>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</si>
  <si>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</si>
  <si>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</si>
  <si>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</si>
  <si>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</si>
  <si>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</si>
  <si>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</si>
  <si>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</si>
  <si>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Bevételek, kiadások összesítése  Ft-ban</t>
  </si>
  <si>
    <t>Működés egyenlege</t>
  </si>
  <si>
    <t>Fejlesztés egyenlege</t>
  </si>
  <si>
    <t>Eredeti előirányzatból</t>
  </si>
  <si>
    <t>Bevételek</t>
  </si>
  <si>
    <t>Eredeti</t>
  </si>
  <si>
    <t>Ebből kötelező feladat</t>
  </si>
  <si>
    <t>Ebből önként vállalt feladat</t>
  </si>
  <si>
    <t>Kiadások</t>
  </si>
  <si>
    <t>B4</t>
  </si>
  <si>
    <t>Intézményi működési bevétel</t>
  </si>
  <si>
    <t>K1-K5</t>
  </si>
  <si>
    <t>Tárgyi eszközök értékesítése</t>
  </si>
  <si>
    <t>Támogatásértékű műk. bevétel</t>
  </si>
  <si>
    <t>Támogtás értékű felhalmozási bev.</t>
  </si>
  <si>
    <t>Működés összesen</t>
  </si>
  <si>
    <t>Műk.c.pénzeszköz átv.ÁH-n kívülről</t>
  </si>
  <si>
    <t>Felh.c.pénzeszköz átvétel ÁH-n kív.</t>
  </si>
  <si>
    <t>B11</t>
  </si>
  <si>
    <t>Közvetlen állami támogatás</t>
  </si>
  <si>
    <t>K6-K8</t>
  </si>
  <si>
    <t>Közhatalmi bevétel</t>
  </si>
  <si>
    <t>Hitelek törlesztése</t>
  </si>
  <si>
    <t>B3</t>
  </si>
  <si>
    <t>Közhatalmi bevételek (helyi adók nélkül)</t>
  </si>
  <si>
    <t>K9111</t>
  </si>
  <si>
    <t xml:space="preserve"> Beruházási hitelek</t>
  </si>
  <si>
    <t>Önkormányzati sajátos műk.b.</t>
  </si>
  <si>
    <t>Felhalmozási bevételek össz.</t>
  </si>
  <si>
    <t>Működési bevételek összesen</t>
  </si>
  <si>
    <t>K914</t>
  </si>
  <si>
    <t>Államháztartási megelőlegezés visszafizetése</t>
  </si>
  <si>
    <t>Kölcsönök visszatérülése</t>
  </si>
  <si>
    <t>B52</t>
  </si>
  <si>
    <t>Ingatlanok, tárgyi eszközök értékesítése</t>
  </si>
  <si>
    <t>K353</t>
  </si>
  <si>
    <t>Kamatköltségek</t>
  </si>
  <si>
    <t>Közhatalmi bevételek</t>
  </si>
  <si>
    <t>B21, B25</t>
  </si>
  <si>
    <t>Működési célú maradvány felhasználás</t>
  </si>
  <si>
    <t>B75</t>
  </si>
  <si>
    <t>Bevételek mindösszesen</t>
  </si>
  <si>
    <t>Értékpapír beváltás</t>
  </si>
  <si>
    <t>Önkorm.lakások és helyis.értékesít.</t>
  </si>
  <si>
    <t>Felhalmozási bev. összesen</t>
  </si>
  <si>
    <t>Maradványfelhasználás</t>
  </si>
  <si>
    <t>B74</t>
  </si>
  <si>
    <t>Felhalmozási célú kölcsönök, visszatérítendő támogatások visszatérülése</t>
  </si>
  <si>
    <t>Kiadások mindösszesen</t>
  </si>
  <si>
    <t>B812</t>
  </si>
  <si>
    <t>Állampapír ügyletek</t>
  </si>
  <si>
    <t>Folyószámla hitelkamat</t>
  </si>
  <si>
    <t>B8111</t>
  </si>
  <si>
    <t>Kölcsönfelvétel</t>
  </si>
  <si>
    <t>B814</t>
  </si>
  <si>
    <t>Államháztartási megelőlegezés</t>
  </si>
  <si>
    <t>B81</t>
  </si>
  <si>
    <t>Finanszírozási műveletek</t>
  </si>
  <si>
    <t>Bevétel és kiadás egyenlege</t>
  </si>
  <si>
    <t>Bevétel mindösszesen</t>
  </si>
  <si>
    <t>Kötelező feladat ellátásból államigazgatási feladatellátáshoz kapcsolódó</t>
  </si>
  <si>
    <t>Kiadás mindösszesen</t>
  </si>
  <si>
    <t>Társulás által biztosítandó támogatások</t>
  </si>
  <si>
    <t>2. melléklet</t>
  </si>
  <si>
    <t>Támog. ért.műk. Bevétel Rovatszám: B16</t>
  </si>
  <si>
    <t>Maradvány</t>
  </si>
  <si>
    <t>Összesen</t>
  </si>
  <si>
    <t>3. melléklet</t>
  </si>
  <si>
    <t>Kormányzati funkció szerint</t>
  </si>
  <si>
    <t>Állami támogatás Rovatszám: B11</t>
  </si>
  <si>
    <t>ÖK támogatás Rovatszám: B816</t>
  </si>
  <si>
    <t>Működési c. pénze. átv. ÁH-n kívülről Rovatszám: B63- B65</t>
  </si>
  <si>
    <t>Közhatalmi bevételek Rovatszám: B3</t>
  </si>
  <si>
    <t>felhasználás, ÁHT. Belüli megelőlegezés, értékpapír beváltása</t>
  </si>
  <si>
    <t>működési Rovatszám: B812, B8131, B814</t>
  </si>
  <si>
    <t>ÖSSZESEN:</t>
  </si>
  <si>
    <t>4. melléklet</t>
  </si>
  <si>
    <t>5. melléklet</t>
  </si>
  <si>
    <t>FELHALMOZÁSI BEVÉTELEK (Ft)</t>
  </si>
  <si>
    <t>6. melléklet</t>
  </si>
  <si>
    <t>Kormányzati funkció</t>
  </si>
  <si>
    <t>Feladat megnevezése</t>
  </si>
  <si>
    <t>Ingatlanok, tárgyi eszk. értékesít. Rovatrend B52</t>
  </si>
  <si>
    <t>Támog.ért. felhalm. bevétel Rovatrend B21, B25</t>
  </si>
  <si>
    <t>Felh.célú pénze.átv. ÁH-n kív. B75</t>
  </si>
  <si>
    <t>Felhalmozási</t>
  </si>
  <si>
    <t xml:space="preserve">Fejlesztési </t>
  </si>
  <si>
    <t>célú kölcsön</t>
  </si>
  <si>
    <t>célra</t>
  </si>
  <si>
    <t>célú</t>
  </si>
  <si>
    <t>visszatérülés Rovatrend B74, B75</t>
  </si>
  <si>
    <t>Kötvény visszaváltás Rovat B812</t>
  </si>
  <si>
    <t>maradvány  Rovatrend B8131</t>
  </si>
  <si>
    <t>Ö S S Z E S E N :</t>
  </si>
  <si>
    <t>7. melléklet</t>
  </si>
  <si>
    <t>Személyi juttatások Rovatrend K1</t>
  </si>
  <si>
    <t>Járulékok Rovatrend K2</t>
  </si>
  <si>
    <t>Dologi kiadások Rovatrend K3</t>
  </si>
  <si>
    <t>Társadalom és szociálpolitikai juttatások Rovatrend  K4</t>
  </si>
  <si>
    <t>Tartalék Rovatrend K513</t>
  </si>
  <si>
    <t>Funkció/Feladat megnevezése</t>
  </si>
  <si>
    <t>Támog. ért.műk. Kiadások, Elszámolások központi ktg-vetés felé Rovatrend K506, K5022</t>
  </si>
  <si>
    <t>Működési c. pénze. átad. ÁH-n kívülre Rovatrend K512, működési kölcsön nyújtása K508</t>
  </si>
  <si>
    <t>Kölcsön/Hitel visszafizetése, államháztartási megelőlegezés visszafizetése Rovatrend K91</t>
  </si>
  <si>
    <t>önként</t>
  </si>
  <si>
    <t>kötelező</t>
  </si>
  <si>
    <t>ebből kötelező</t>
  </si>
  <si>
    <t>ebből önként vállalt</t>
  </si>
  <si>
    <t>kötelezőből államigazgatási</t>
  </si>
  <si>
    <t>FELHALMOZÁSI KIADÁSOK adatok Ft-ban</t>
  </si>
  <si>
    <t>11. melléklet</t>
  </si>
  <si>
    <t>Beruházás Rovatrend    K 61-67</t>
  </si>
  <si>
    <t>Felújítás Rovatrend            K 71-74</t>
  </si>
  <si>
    <t>Támog.ért. felh.c. pénze. Átadása Rovatrend         K 81-84</t>
  </si>
  <si>
    <t>12. melléklet</t>
  </si>
  <si>
    <t>támogatások</t>
  </si>
  <si>
    <t>Átadó megnevezése</t>
  </si>
  <si>
    <t>Átadás célja</t>
  </si>
  <si>
    <t>Összege Ft-ban</t>
  </si>
  <si>
    <t>Magyar Államkincstár</t>
  </si>
  <si>
    <t>Összesen:</t>
  </si>
  <si>
    <t>1. oldal</t>
  </si>
  <si>
    <t>Átvevő megnevezése</t>
  </si>
  <si>
    <t>Támogatás célja</t>
  </si>
  <si>
    <t>Összege  Ft-ban</t>
  </si>
  <si>
    <t>Mosonmagyaróvári Polgármesteri Hivatal</t>
  </si>
  <si>
    <t>Címrendi szám</t>
  </si>
  <si>
    <t>Intézmény neve</t>
  </si>
  <si>
    <t>1 1</t>
  </si>
  <si>
    <t>Költségvetési engedélyzett létszámhely</t>
  </si>
  <si>
    <t>16. melléklet</t>
  </si>
  <si>
    <t>17. melléklet</t>
  </si>
  <si>
    <t>Jan</t>
  </si>
  <si>
    <t>Febr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</si>
  <si>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</si>
  <si>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</si>
  <si>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</si>
  <si>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</si>
  <si>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</si>
  <si>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</si>
  <si>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</si>
  <si>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</si>
  <si>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</si>
  <si>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</si>
  <si>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 xml:space="preserve"> </t>
  </si>
  <si>
    <t>Támogatásértékű működési bev.</t>
  </si>
  <si>
    <t>Ellátottak juttatása</t>
  </si>
  <si>
    <t>Támogatásért.műk.kiadás</t>
  </si>
  <si>
    <t>Műk.c.pénzeszk.átad ÁH-n kív.</t>
  </si>
  <si>
    <t>Tartalék felhasználás</t>
  </si>
  <si>
    <t>Havi egyenleg</t>
  </si>
  <si>
    <t>Gönygyölített egyenleg</t>
  </si>
  <si>
    <t>alakulását bemutató mérleg adatok Ft-ban</t>
  </si>
  <si>
    <t>18. melléklet</t>
  </si>
  <si>
    <t>Állami támogatások</t>
  </si>
  <si>
    <t>Egyéb közhatlami bevételek</t>
  </si>
  <si>
    <t>Hitelfelvétel</t>
  </si>
  <si>
    <t>KIADÁSOK MINDÖSSZESEN:</t>
  </si>
  <si>
    <t>Többéves kihatású kötelezettségek általános működtetési költségeken kívül  Ft-ban</t>
  </si>
  <si>
    <t>Sorszám</t>
  </si>
  <si>
    <t>Partner</t>
  </si>
  <si>
    <t>Szerződés összege (Ft)</t>
  </si>
  <si>
    <t>Szerződés tárgya</t>
  </si>
  <si>
    <t>EU-s támogatással megvalósuló projektek (adatok Ft)</t>
  </si>
  <si>
    <t>Sor</t>
  </si>
  <si>
    <t>Település</t>
  </si>
  <si>
    <t>Szavazati és tulajdoni arány</t>
  </si>
  <si>
    <t>Lakosság szám  2017.01.01</t>
  </si>
  <si>
    <t>Acsalag</t>
  </si>
  <si>
    <t>Ásványráró</t>
  </si>
  <si>
    <t>Babót</t>
  </si>
  <si>
    <t>Bágyogszovát</t>
  </si>
  <si>
    <t>Barbacs</t>
  </si>
  <si>
    <t>Beled</t>
  </si>
  <si>
    <t>Bezenye</t>
  </si>
  <si>
    <t>Bezi</t>
  </si>
  <si>
    <t>Bodonhely</t>
  </si>
  <si>
    <t>Bogyoszló</t>
  </si>
  <si>
    <t>Bősárkány</t>
  </si>
  <si>
    <t>Cakóháza</t>
  </si>
  <si>
    <t>Csorna</t>
  </si>
  <si>
    <t>Darnózseli</t>
  </si>
  <si>
    <t>Dör</t>
  </si>
  <si>
    <t>Dunakiliti</t>
  </si>
  <si>
    <t>Dunaremete</t>
  </si>
  <si>
    <t>Dunasziget</t>
  </si>
  <si>
    <t>Edve</t>
  </si>
  <si>
    <t>Enese</t>
  </si>
  <si>
    <t>Farád</t>
  </si>
  <si>
    <t>Fehértó</t>
  </si>
  <si>
    <t>Feketeerdő</t>
  </si>
  <si>
    <t>Győrsövényház</t>
  </si>
  <si>
    <t>Halászi</t>
  </si>
  <si>
    <t>Hédervár</t>
  </si>
  <si>
    <t>Hegyeshalom</t>
  </si>
  <si>
    <t>Jánossomorja</t>
  </si>
  <si>
    <t>Jobaháza</t>
  </si>
  <si>
    <t>Károlyháza</t>
  </si>
  <si>
    <t>Kimle</t>
  </si>
  <si>
    <t>Kisbodak</t>
  </si>
  <si>
    <t>Kisfalud</t>
  </si>
  <si>
    <t>Kóny</t>
  </si>
  <si>
    <t>Lébény</t>
  </si>
  <si>
    <t>Levél</t>
  </si>
  <si>
    <t>Lipót</t>
  </si>
  <si>
    <t>Maglóca</t>
  </si>
  <si>
    <t>Magyarkeresztúr</t>
  </si>
  <si>
    <t>Máriakálnok</t>
  </si>
  <si>
    <t>Markotabödöge</t>
  </si>
  <si>
    <t>Mecsér</t>
  </si>
  <si>
    <t>Mihályi</t>
  </si>
  <si>
    <t>Mosonmagyaróvár</t>
  </si>
  <si>
    <t>Mosonszolnok</t>
  </si>
  <si>
    <t>Mosonudvar</t>
  </si>
  <si>
    <t>Osli</t>
  </si>
  <si>
    <t>Páli</t>
  </si>
  <si>
    <t>Pásztori</t>
  </si>
  <si>
    <t>Potyond</t>
  </si>
  <si>
    <t>Püski</t>
  </si>
  <si>
    <t>Rábacsanak</t>
  </si>
  <si>
    <t>Rábakecöl</t>
  </si>
  <si>
    <t>Rábapordány</t>
  </si>
  <si>
    <t>Rábasebes</t>
  </si>
  <si>
    <t>Rábatamási</t>
  </si>
  <si>
    <t>Rábcakapi</t>
  </si>
  <si>
    <t>Rajka</t>
  </si>
  <si>
    <t>Sopronnémeti</t>
  </si>
  <si>
    <t>Szany</t>
  </si>
  <si>
    <t>Szárföld</t>
  </si>
  <si>
    <t>Szil</t>
  </si>
  <si>
    <t>Szilsárkány</t>
  </si>
  <si>
    <t>Tárnokréti</t>
  </si>
  <si>
    <t>Újrónafő</t>
  </si>
  <si>
    <t>Vadosfa</t>
  </si>
  <si>
    <t>Vág</t>
  </si>
  <si>
    <t>Várbalog</t>
  </si>
  <si>
    <t>Vásárosfalu</t>
  </si>
  <si>
    <t>Veszkény</t>
  </si>
  <si>
    <t>Zsebeháza</t>
  </si>
  <si>
    <t>A társulás tagjai által teljesítendő működési hozzájárulás az 5/2014 (XI.26.) TÖGY.határozat alapján 130 Ft/fő</t>
  </si>
  <si>
    <t>35.000 Ft/hó</t>
  </si>
  <si>
    <t>ügyviteli feladatok ellátása</t>
  </si>
  <si>
    <t>MOSONMAGYARÓVÁR NAGYTÉRSÉGI HULLADÉKGAZDÁLKODÁSI TÁRSULÁS ÖSSZESEN</t>
  </si>
  <si>
    <t>Nettósítási különbözetek átadása</t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</si>
  <si>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átvett</t>
    </r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</si>
  <si>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átadandó</t>
    </r>
  </si>
  <si>
    <t>Nem releváns</t>
  </si>
  <si>
    <t>Nem releváns.</t>
  </si>
  <si>
    <t>Medius Bt - 2014.01.15- től</t>
  </si>
  <si>
    <t>weboldal működtetés</t>
  </si>
  <si>
    <t>éves tárhely biztosítás</t>
  </si>
  <si>
    <t>20.000 Ft/év</t>
  </si>
  <si>
    <t>MŰKÖDÉSI KIADÁSOK - TÁRSULÁS (Ft)</t>
  </si>
  <si>
    <t>Hulladékgazdálkodás igazgatása 051010</t>
  </si>
  <si>
    <t>öntként</t>
  </si>
  <si>
    <t>MŰKÖDÉSI BEVÉTELEK - TÁRSULÁS (Ft)</t>
  </si>
  <si>
    <t>ÖSSZESEN eredeti:</t>
  </si>
  <si>
    <t>Működési bevétel</t>
  </si>
  <si>
    <t>Társulás működési kiadásai</t>
  </si>
  <si>
    <t>Működési bevételek Rovatszám: B4</t>
  </si>
  <si>
    <t>1. melléklet</t>
  </si>
  <si>
    <t>Mérleg, működés és fejlesztés egyenlege</t>
  </si>
  <si>
    <t>9.</t>
  </si>
  <si>
    <t>10. melléklet</t>
  </si>
  <si>
    <t>13. melléklet</t>
  </si>
  <si>
    <t>19. melléklet</t>
  </si>
  <si>
    <t>Támogatásértékű felhalmozási bev.</t>
  </si>
  <si>
    <t>Mosonmagyaróvár Nagytérségi Hulladékgazdálkodási Önkormányzati Társulás  működési bevételei adatok  Ft-ban</t>
  </si>
  <si>
    <t>Mosonmagyaróvár Nagytérségi Hulladékgazdálkodási Önkormányzati Társulás működési kiadásai adatok Ft-ban</t>
  </si>
  <si>
    <t>Mosonmagyaróvár Nagytérségi Hulladékgazdálkodási Önkormányzati Társulás  felhalmozási bevételei adatok  Ft-ban</t>
  </si>
  <si>
    <t>Mosonmagyaróvár Nagytérségi Hulladékgazdálkodási Önkormányzati Társulás felhalmozási kiadásai adatok Ft-ban</t>
  </si>
  <si>
    <t xml:space="preserve">Mosonmagyaróvár Nagytérségi Hulladékgazdálkodási Önkormányzati Társulás </t>
  </si>
  <si>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közvetett támogatást nem nyújt.</t>
    </r>
  </si>
  <si>
    <t>Mérleg, bevételek és kiadások összesítése</t>
  </si>
  <si>
    <t>8. MELLÉKLET</t>
  </si>
  <si>
    <t>9. melléklet</t>
  </si>
  <si>
    <t>14. Melléklet</t>
  </si>
  <si>
    <t>15. melléklet</t>
  </si>
  <si>
    <t>Mosonmagyaróvár Nagytérségi Hulladékgazdálkodási Önkormányzati Társulás adósságot keletkeztető fejlesztési céljai (adatok Ft-ban)</t>
  </si>
  <si>
    <t>2023. év</t>
  </si>
  <si>
    <t>Felh.c. pénzeszk. átad. ÁH-n kívülre Rovatrend            K 85-89 Felh.c.kölcsön nyújtása K82</t>
  </si>
  <si>
    <t>B64</t>
  </si>
  <si>
    <t>Műk.célú visszatérítendő támogatás áh-n kívülről</t>
  </si>
  <si>
    <t>A Társulás nem rendelkezik engedélyzett létszámhellyel, az általa foglalkoztatottak megbízási jogviszony keretein belül látják el tevékenységüket.</t>
  </si>
  <si>
    <t>Felh.célú kölcsön nyújtása áh-n kív.</t>
  </si>
  <si>
    <t>800.000 Ft/hó</t>
  </si>
  <si>
    <t>Lakosság szám 2023.01.01</t>
  </si>
  <si>
    <t>2024. évi működési hozzájárulás</t>
  </si>
  <si>
    <t>Mosonmagyaróvár Nagytérségi Hulladékgazdálkodási Önkormányzati Társulás tagjai által fizetendő működési hozzájárulás, tagdíj 2024. év</t>
  </si>
  <si>
    <t>Elnök Úr döntése értelmében 2024-re nem tervezünk működési hozzájárulást!</t>
  </si>
  <si>
    <t>Az Áht. 23. § (2) bekezdése alapján a Gst. 8.§ (2) bekezdése szerinti adósságot keletkeztető ügyletek és</t>
  </si>
  <si>
    <t xml:space="preserve">az önkormányzati garanciákból és önkormányzati kezességekből fennálló kötelezettségek </t>
  </si>
  <si>
    <t xml:space="preserve">az adósságot keletkeztető ügyletek futamidejéig 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</si>
  <si>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2025. évben  az eredeti előirányzatok között nem tervez adósságot keletkezető ügyletet.</t>
    </r>
  </si>
  <si>
    <r>
      <rPr>
        <b/>
        <sz val="12"/>
        <rFont val="Times New Roman"/>
        <family val="1"/>
        <charset val="238"/>
      </rPr>
      <t>Mosonmagyaróvár Nagytérségi Hulladékgazdálkodási Önkornányzati Társulás</t>
    </r>
    <r>
      <rPr>
        <sz val="12"/>
        <rFont val="Times New Roman"/>
        <family val="1"/>
      </rPr>
      <t xml:space="preserve"> adósságot keletkeztető ügylettel nem rendelkezik, és nem kíván adósságot keletkeztető ügyletet kötni, </t>
    </r>
    <r>
      <rPr>
        <sz val="12"/>
        <rFont val="Times New Roman"/>
        <family val="1"/>
        <charset val="238"/>
      </rPr>
      <t xml:space="preserve">így nem terjeszti a társulási tanács elé a Társulás egyes saját bevételei és adósságot keletkeztető ügyletből eredő fizetési kötelezettségei várható összegének megállapításáról szóló határozatot a 2025-2028. évekre. </t>
    </r>
  </si>
  <si>
    <t>2025. év</t>
  </si>
  <si>
    <t xml:space="preserve">Hitel-/kölcsön törlesztések  és projektvizsgálati díjak (Ft-ban)       2025. év    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</si>
  <si>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2025. évben  hitelállománnyal nem rendelkezik.</t>
    </r>
  </si>
  <si>
    <t>Finanszírozási terv 2025. év</t>
  </si>
  <si>
    <t>Közvetett támogatások - 2025. év</t>
  </si>
  <si>
    <t>2025. évi költségvetéséről szóló határozatához</t>
  </si>
  <si>
    <t>2025. évi költségvetési előirányzat   Ft-ban</t>
  </si>
  <si>
    <t>2025. évi eredeti előirányzat</t>
  </si>
  <si>
    <t>2025. ÉVI KÖLTSÉGVETÉSI HATÁROZATÁHOZ</t>
  </si>
  <si>
    <t>Állami hozzájárulások 2025.</t>
  </si>
  <si>
    <t>051010 Hulladékgazd. Igazgatása - 4 db hulladékgyűjtő jármű beszerzése és 1 db rakodógép beszerzése (2025)</t>
  </si>
  <si>
    <t>051010 Hulladékgazd. Igazgatása - 4 db hulladékgyűjtő jármű beszerzése (áthúzódó 2024)</t>
  </si>
  <si>
    <t>B817</t>
  </si>
  <si>
    <t>Mosonmagyaróvár, 2025. február 2.</t>
  </si>
  <si>
    <t>Mosonmagyaróvár Nagytérségi Hulladékgazdálkodási Önkormányzati Társulás 2025. évi összevont költségvetési mérlege</t>
  </si>
  <si>
    <t>Lekötött bankbetétek megszűntetése</t>
  </si>
  <si>
    <t xml:space="preserve">Lekötött bankbetétek megszüntetése </t>
  </si>
  <si>
    <t>Finanszírozási bevétel összesen</t>
  </si>
  <si>
    <t>2025. évi költségvetési határozat mellékletei</t>
  </si>
  <si>
    <t>018030 támogatási célú finanszírozási műv.</t>
  </si>
  <si>
    <t>Lekötött bankbetétek megszüntetése</t>
  </si>
  <si>
    <t xml:space="preserve">A működési és fejlesztési célú bevételek és kiadások 2025-2028. évi </t>
  </si>
  <si>
    <t>Hulladékgazdálkodás igazgatása 051010   eredeti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</si>
</sst>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F_t_-;\-* #,##0.00\ _F_t_-;_-* &quot;-&quot;??\ _F_t_-;_-@_-"/>
    <numFmt numFmtId="164" formatCode="[$-40E]General"/>
    <numFmt numFmtId="165" formatCode="&quot; &quot;#,##0.00&quot;     &quot;;&quot;-&quot;#,##0.00&quot;     &quot;;&quot; -&quot;#&quot;     &quot;;&quot; &quot;@&quot; &quot;"/>
    <numFmt numFmtId="166" formatCode="#,##0.00&quot; &quot;[$Ft-40E];[Red]&quot;-&quot;#,##0.00&quot; &quot;[$Ft-40E]"/>
    <numFmt numFmtId="167" formatCode="[$-40E]#,##0"/>
    <numFmt numFmtId="168" formatCode="_-* #,##0\ _F_t_-;\-* #,##0\ _F_t_-;_-* &quot;-&quot;??\ _F_t_-;_-@_-"/>
    <numFmt numFmtId="169" formatCode="#,##0\ &quot;Ft&quot;"/>
    <numFmt numFmtId="170" formatCode="0.000%"/>
  </numFmts>
  <fonts count="62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0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165" fontId="8" fillId="0" borderId="0" applyBorder="0" applyProtection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4" fontId="10" fillId="0" borderId="0" applyBorder="0" applyProtection="0"/>
    <xf numFmtId="164" fontId="10" fillId="0" borderId="0" applyBorder="0" applyProtection="0"/>
    <xf numFmtId="0" fontId="7" fillId="0" borderId="0"/>
    <xf numFmtId="0" fontId="11" fillId="0" borderId="0" applyNumberFormat="0" applyBorder="0" applyProtection="0"/>
    <xf numFmtId="166" fontId="11" fillId="0" borderId="0" applyBorder="0" applyProtection="0"/>
    <xf numFmtId="43" fontId="12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6" fillId="0" borderId="0"/>
    <xf numFmtId="0" fontId="17" fillId="0" borderId="0"/>
    <xf numFmtId="0" fontId="36" fillId="0" borderId="0"/>
    <xf numFmtId="0" fontId="3" fillId="0" borderId="0"/>
    <xf numFmtId="43" fontId="12" fillId="0" borderId="0" applyFont="0" applyFill="0" applyBorder="0" applyAlignment="0" applyProtection="0"/>
  </cellStyleXfs>
  <cellXfs count="460">
    <xf numFmtId="0" fontId="0" fillId="0" borderId="0" xfId="0"/>
    <xf numFmtId="164" fontId="4" fillId="0" borderId="0" xfId="2" applyFont="1" applyFill="1" applyAlignment="1"/>
    <xf numFmtId="0" fontId="0" fillId="0" borderId="0" xfId="0"/>
    <xf numFmtId="168" fontId="0" fillId="0" borderId="0" xfId="10" applyNumberFormat="1" applyFont="1"/>
    <xf numFmtId="0" fontId="0" fillId="0" borderId="0" xfId="0" applyFill="1"/>
    <xf numFmtId="0" fontId="16" fillId="0" borderId="0" xfId="0" applyFont="1" applyFill="1"/>
    <xf numFmtId="0" fontId="16" fillId="0" borderId="0" xfId="0" applyFont="1"/>
    <xf numFmtId="0" fontId="16" fillId="0" borderId="0" xfId="11" applyFont="1" applyAlignment="1">
      <alignment vertical="center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3" fontId="0" fillId="0" borderId="0" xfId="0" applyNumberFormat="1"/>
    <xf numFmtId="3" fontId="16" fillId="0" borderId="0" xfId="0" applyNumberFormat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0" fillId="0" borderId="7" xfId="0" applyBorder="1"/>
    <xf numFmtId="0" fontId="0" fillId="0" borderId="0" xfId="0" applyBorder="1" applyAlignment="1">
      <alignment wrapText="1"/>
    </xf>
    <xf numFmtId="0" fontId="16" fillId="0" borderId="7" xfId="0" applyFont="1" applyBorder="1"/>
    <xf numFmtId="0" fontId="17" fillId="0" borderId="10" xfId="0" applyFont="1" applyBorder="1"/>
    <xf numFmtId="0" fontId="17" fillId="0" borderId="11" xfId="0" applyFont="1" applyBorder="1"/>
    <xf numFmtId="3" fontId="17" fillId="0" borderId="12" xfId="0" applyNumberFormat="1" applyFont="1" applyFill="1" applyBorder="1"/>
    <xf numFmtId="3" fontId="17" fillId="0" borderId="0" xfId="0" applyNumberFormat="1" applyFont="1" applyFill="1" applyBorder="1"/>
    <xf numFmtId="3" fontId="17" fillId="0" borderId="12" xfId="0" applyNumberFormat="1" applyFont="1" applyBorder="1"/>
    <xf numFmtId="0" fontId="17" fillId="0" borderId="0" xfId="0" applyFont="1"/>
    <xf numFmtId="3" fontId="17" fillId="0" borderId="10" xfId="0" applyNumberFormat="1" applyFont="1" applyBorder="1"/>
    <xf numFmtId="0" fontId="17" fillId="0" borderId="0" xfId="0" applyFont="1" applyBorder="1"/>
    <xf numFmtId="0" fontId="17" fillId="0" borderId="15" xfId="0" applyFont="1" applyBorder="1"/>
    <xf numFmtId="3" fontId="17" fillId="0" borderId="15" xfId="0" applyNumberFormat="1" applyFont="1" applyBorder="1"/>
    <xf numFmtId="0" fontId="17" fillId="0" borderId="11" xfId="0" applyFont="1" applyBorder="1" applyAlignment="1">
      <alignment horizontal="left" wrapText="1"/>
    </xf>
    <xf numFmtId="3" fontId="17" fillId="0" borderId="18" xfId="0" applyNumberFormat="1" applyFont="1" applyBorder="1"/>
    <xf numFmtId="0" fontId="17" fillId="0" borderId="11" xfId="0" applyFont="1" applyBorder="1" applyAlignment="1">
      <alignment wrapText="1"/>
    </xf>
    <xf numFmtId="3" fontId="16" fillId="0" borderId="19" xfId="0" applyNumberFormat="1" applyFont="1" applyBorder="1"/>
    <xf numFmtId="0" fontId="17" fillId="0" borderId="10" xfId="0" applyFont="1" applyFill="1" applyBorder="1"/>
    <xf numFmtId="3" fontId="16" fillId="0" borderId="19" xfId="0" applyNumberFormat="1" applyFont="1" applyFill="1" applyBorder="1"/>
    <xf numFmtId="3" fontId="16" fillId="0" borderId="20" xfId="0" applyNumberFormat="1" applyFont="1" applyFill="1" applyBorder="1"/>
    <xf numFmtId="3" fontId="16" fillId="0" borderId="21" xfId="0" applyNumberFormat="1" applyFont="1" applyFill="1" applyBorder="1"/>
    <xf numFmtId="0" fontId="17" fillId="0" borderId="22" xfId="0" applyFont="1" applyBorder="1"/>
    <xf numFmtId="3" fontId="17" fillId="0" borderId="22" xfId="0" applyNumberFormat="1" applyFont="1" applyBorder="1"/>
    <xf numFmtId="0" fontId="17" fillId="0" borderId="23" xfId="0" applyFont="1" applyBorder="1"/>
    <xf numFmtId="3" fontId="17" fillId="0" borderId="24" xfId="0" applyNumberFormat="1" applyFont="1" applyFill="1" applyBorder="1"/>
    <xf numFmtId="0" fontId="17" fillId="0" borderId="12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 applyAlignment="1">
      <alignment wrapText="1"/>
    </xf>
    <xf numFmtId="3" fontId="17" fillId="0" borderId="28" xfId="0" applyNumberFormat="1" applyFont="1" applyFill="1" applyBorder="1"/>
    <xf numFmtId="3" fontId="17" fillId="0" borderId="17" xfId="0" applyNumberFormat="1" applyFont="1" applyBorder="1"/>
    <xf numFmtId="0" fontId="17" fillId="0" borderId="31" xfId="0" applyFont="1" applyBorder="1"/>
    <xf numFmtId="3" fontId="17" fillId="0" borderId="31" xfId="0" applyNumberFormat="1" applyFont="1" applyBorder="1"/>
    <xf numFmtId="3" fontId="16" fillId="0" borderId="7" xfId="0" applyNumberFormat="1" applyFont="1" applyBorder="1"/>
    <xf numFmtId="3" fontId="16" fillId="0" borderId="0" xfId="0" applyNumberFormat="1" applyFont="1" applyFill="1" applyBorder="1"/>
    <xf numFmtId="0" fontId="17" fillId="0" borderId="23" xfId="0" applyFont="1" applyBorder="1" applyAlignment="1">
      <alignment wrapText="1"/>
    </xf>
    <xf numFmtId="3" fontId="17" fillId="0" borderId="24" xfId="0" applyNumberFormat="1" applyFont="1" applyBorder="1"/>
    <xf numFmtId="3" fontId="17" fillId="0" borderId="32" xfId="0" applyNumberFormat="1" applyFont="1" applyBorder="1"/>
    <xf numFmtId="0" fontId="17" fillId="0" borderId="33" xfId="0" applyFont="1" applyBorder="1" applyAlignment="1">
      <alignment wrapText="1"/>
    </xf>
    <xf numFmtId="3" fontId="17" fillId="0" borderId="34" xfId="0" applyNumberFormat="1" applyFont="1" applyFill="1" applyBorder="1"/>
    <xf numFmtId="0" fontId="17" fillId="0" borderId="9" xfId="0" applyFont="1" applyBorder="1"/>
    <xf numFmtId="3" fontId="17" fillId="0" borderId="8" xfId="0" applyNumberFormat="1" applyFont="1" applyBorder="1"/>
    <xf numFmtId="3" fontId="17" fillId="0" borderId="35" xfId="0" applyNumberFormat="1" applyFont="1" applyBorder="1"/>
    <xf numFmtId="3" fontId="17" fillId="0" borderId="36" xfId="0" applyNumberFormat="1" applyFont="1" applyBorder="1"/>
    <xf numFmtId="0" fontId="17" fillId="0" borderId="11" xfId="0" applyFont="1" applyBorder="1" applyAlignment="1"/>
    <xf numFmtId="0" fontId="16" fillId="2" borderId="8" xfId="0" applyFont="1" applyFill="1" applyBorder="1"/>
    <xf numFmtId="3" fontId="16" fillId="2" borderId="37" xfId="0" applyNumberFormat="1" applyFont="1" applyFill="1" applyBorder="1"/>
    <xf numFmtId="3" fontId="16" fillId="2" borderId="9" xfId="0" applyNumberFormat="1" applyFont="1" applyFill="1" applyBorder="1"/>
    <xf numFmtId="0" fontId="16" fillId="0" borderId="38" xfId="0" applyFont="1" applyBorder="1" applyAlignment="1">
      <alignment wrapText="1"/>
    </xf>
    <xf numFmtId="3" fontId="16" fillId="0" borderId="38" xfId="0" applyNumberFormat="1" applyFont="1" applyBorder="1"/>
    <xf numFmtId="0" fontId="17" fillId="2" borderId="39" xfId="0" applyFont="1" applyFill="1" applyBorder="1"/>
    <xf numFmtId="3" fontId="17" fillId="2" borderId="0" xfId="0" applyNumberFormat="1" applyFont="1" applyFill="1" applyBorder="1"/>
    <xf numFmtId="3" fontId="17" fillId="2" borderId="40" xfId="0" applyNumberFormat="1" applyFont="1" applyFill="1" applyBorder="1"/>
    <xf numFmtId="0" fontId="17" fillId="0" borderId="10" xfId="0" applyFont="1" applyBorder="1" applyAlignment="1">
      <alignment wrapText="1"/>
    </xf>
    <xf numFmtId="3" fontId="17" fillId="0" borderId="22" xfId="0" applyNumberFormat="1" applyFont="1" applyFill="1" applyBorder="1"/>
    <xf numFmtId="0" fontId="20" fillId="0" borderId="0" xfId="0" applyFont="1"/>
    <xf numFmtId="0" fontId="16" fillId="0" borderId="15" xfId="0" applyFont="1" applyBorder="1"/>
    <xf numFmtId="3" fontId="17" fillId="0" borderId="41" xfId="0" applyNumberFormat="1" applyFont="1" applyBorder="1"/>
    <xf numFmtId="0" fontId="16" fillId="0" borderId="7" xfId="0" applyFont="1" applyFill="1" applyBorder="1"/>
    <xf numFmtId="3" fontId="16" fillId="0" borderId="7" xfId="0" applyNumberFormat="1" applyFont="1" applyFill="1" applyBorder="1"/>
    <xf numFmtId="3" fontId="17" fillId="0" borderId="0" xfId="0" applyNumberFormat="1" applyFont="1"/>
    <xf numFmtId="0" fontId="17" fillId="0" borderId="5" xfId="0" applyFont="1" applyBorder="1"/>
    <xf numFmtId="3" fontId="17" fillId="0" borderId="5" xfId="0" applyNumberFormat="1" applyFont="1" applyBorder="1"/>
    <xf numFmtId="0" fontId="16" fillId="0" borderId="22" xfId="0" applyFont="1" applyBorder="1"/>
    <xf numFmtId="0" fontId="17" fillId="0" borderId="31" xfId="0" applyFont="1" applyBorder="1" applyAlignment="1">
      <alignment wrapText="1"/>
    </xf>
    <xf numFmtId="0" fontId="16" fillId="0" borderId="38" xfId="0" applyFont="1" applyBorder="1"/>
    <xf numFmtId="0" fontId="16" fillId="2" borderId="39" xfId="0" applyFont="1" applyFill="1" applyBorder="1"/>
    <xf numFmtId="3" fontId="16" fillId="2" borderId="0" xfId="0" applyNumberFormat="1" applyFont="1" applyFill="1" applyBorder="1"/>
    <xf numFmtId="3" fontId="16" fillId="2" borderId="40" xfId="0" applyNumberFormat="1" applyFont="1" applyFill="1" applyBorder="1"/>
    <xf numFmtId="3" fontId="17" fillId="2" borderId="39" xfId="0" applyNumberFormat="1" applyFont="1" applyFill="1" applyBorder="1"/>
    <xf numFmtId="3" fontId="16" fillId="0" borderId="5" xfId="0" applyNumberFormat="1" applyFont="1" applyBorder="1"/>
    <xf numFmtId="3" fontId="16" fillId="0" borderId="0" xfId="0" applyNumberFormat="1" applyFont="1" applyBorder="1"/>
    <xf numFmtId="0" fontId="16" fillId="0" borderId="6" xfId="0" applyFont="1" applyFill="1" applyBorder="1" applyAlignment="1">
      <alignment wrapText="1"/>
    </xf>
    <xf numFmtId="3" fontId="0" fillId="0" borderId="0" xfId="0" applyNumberFormat="1" applyBorder="1"/>
    <xf numFmtId="3" fontId="0" fillId="0" borderId="7" xfId="0" applyNumberFormat="1" applyBorder="1"/>
    <xf numFmtId="0" fontId="0" fillId="0" borderId="0" xfId="0" applyBorder="1"/>
    <xf numFmtId="0" fontId="16" fillId="0" borderId="41" xfId="0" applyFont="1" applyBorder="1"/>
    <xf numFmtId="3" fontId="16" fillId="0" borderId="42" xfId="0" applyNumberFormat="1" applyFont="1" applyBorder="1"/>
    <xf numFmtId="0" fontId="16" fillId="0" borderId="0" xfId="0" applyFont="1" applyFill="1" applyBorder="1"/>
    <xf numFmtId="0" fontId="16" fillId="0" borderId="7" xfId="0" applyFont="1" applyFill="1" applyBorder="1" applyAlignment="1">
      <alignment wrapText="1"/>
    </xf>
    <xf numFmtId="3" fontId="21" fillId="0" borderId="0" xfId="0" applyNumberFormat="1" applyFont="1"/>
    <xf numFmtId="168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22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23" fillId="0" borderId="45" xfId="0" applyNumberFormat="1" applyFont="1" applyBorder="1" applyAlignment="1">
      <alignment horizontal="center" vertical="center" wrapText="1"/>
    </xf>
    <xf numFmtId="3" fontId="23" fillId="0" borderId="38" xfId="0" applyNumberFormat="1" applyFont="1" applyBorder="1" applyAlignment="1">
      <alignment horizontal="center" vertical="center" wrapText="1"/>
    </xf>
    <xf numFmtId="3" fontId="17" fillId="0" borderId="4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3" fontId="17" fillId="0" borderId="9" xfId="0" applyNumberFormat="1" applyFont="1" applyBorder="1" applyAlignment="1">
      <alignment horizontal="right"/>
    </xf>
    <xf numFmtId="0" fontId="23" fillId="3" borderId="8" xfId="0" applyFont="1" applyFill="1" applyBorder="1"/>
    <xf numFmtId="0" fontId="23" fillId="3" borderId="37" xfId="0" applyFont="1" applyFill="1" applyBorder="1"/>
    <xf numFmtId="0" fontId="21" fillId="0" borderId="0" xfId="0" applyFont="1" applyFill="1"/>
    <xf numFmtId="3" fontId="16" fillId="3" borderId="7" xfId="0" applyNumberFormat="1" applyFont="1" applyFill="1" applyBorder="1"/>
    <xf numFmtId="0" fontId="23" fillId="3" borderId="0" xfId="0" applyFont="1" applyFill="1" applyBorder="1"/>
    <xf numFmtId="0" fontId="17" fillId="0" borderId="0" xfId="0" applyFont="1" applyFill="1"/>
    <xf numFmtId="3" fontId="21" fillId="0" borderId="0" xfId="0" applyNumberFormat="1" applyFont="1" applyFill="1"/>
    <xf numFmtId="0" fontId="24" fillId="0" borderId="0" xfId="0" applyFont="1"/>
    <xf numFmtId="0" fontId="24" fillId="0" borderId="0" xfId="0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0" borderId="0" xfId="0" applyNumberFormat="1" applyFont="1" applyFill="1" applyAlignment="1">
      <alignment horizontal="right"/>
    </xf>
    <xf numFmtId="3" fontId="17" fillId="0" borderId="45" xfId="0" applyNumberFormat="1" applyFont="1" applyBorder="1" applyAlignment="1">
      <alignment horizontal="right" vertical="center" wrapText="1"/>
    </xf>
    <xf numFmtId="3" fontId="17" fillId="0" borderId="9" xfId="0" applyNumberFormat="1" applyFont="1" applyBorder="1" applyAlignment="1">
      <alignment horizontal="right" vertical="center" wrapText="1"/>
    </xf>
    <xf numFmtId="3" fontId="17" fillId="0" borderId="45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Border="1" applyAlignment="1">
      <alignment horizontal="right" vertical="center" wrapText="1"/>
    </xf>
    <xf numFmtId="0" fontId="17" fillId="0" borderId="41" xfId="0" applyFont="1" applyBorder="1" applyAlignment="1">
      <alignment horizontal="right" vertical="center" wrapText="1"/>
    </xf>
    <xf numFmtId="3" fontId="17" fillId="0" borderId="44" xfId="0" applyNumberFormat="1" applyFont="1" applyBorder="1" applyAlignment="1">
      <alignment horizontal="right" vertical="center" wrapText="1"/>
    </xf>
    <xf numFmtId="3" fontId="17" fillId="0" borderId="41" xfId="0" applyNumberFormat="1" applyFont="1" applyBorder="1" applyAlignment="1">
      <alignment horizontal="right" vertical="center" wrapText="1"/>
    </xf>
    <xf numFmtId="3" fontId="17" fillId="0" borderId="41" xfId="0" applyNumberFormat="1" applyFont="1" applyFill="1" applyBorder="1" applyAlignment="1">
      <alignment horizontal="right" vertical="center" wrapText="1"/>
    </xf>
    <xf numFmtId="3" fontId="17" fillId="0" borderId="42" xfId="0" applyNumberFormat="1" applyFont="1" applyBorder="1" applyAlignment="1">
      <alignment horizontal="right" vertical="center" wrapText="1"/>
    </xf>
    <xf numFmtId="0" fontId="23" fillId="3" borderId="37" xfId="0" applyFont="1" applyFill="1" applyBorder="1" applyAlignment="1">
      <alignment horizontal="left"/>
    </xf>
    <xf numFmtId="3" fontId="17" fillId="0" borderId="0" xfId="0" applyNumberFormat="1" applyFont="1" applyFill="1"/>
    <xf numFmtId="0" fontId="23" fillId="3" borderId="39" xfId="0" applyFont="1" applyFill="1" applyBorder="1"/>
    <xf numFmtId="0" fontId="23" fillId="3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3" fontId="17" fillId="0" borderId="44" xfId="0" applyNumberFormat="1" applyFont="1" applyFill="1" applyBorder="1" applyAlignment="1">
      <alignment horizontal="right" vertical="center" wrapText="1"/>
    </xf>
    <xf numFmtId="168" fontId="17" fillId="0" borderId="41" xfId="10" applyNumberFormat="1" applyFont="1" applyFill="1" applyBorder="1" applyAlignment="1">
      <alignment horizontal="right" vertical="center" wrapText="1"/>
    </xf>
    <xf numFmtId="0" fontId="16" fillId="0" borderId="41" xfId="0" applyFont="1" applyFill="1" applyBorder="1" applyAlignment="1">
      <alignment horizontal="right" vertical="center" wrapText="1"/>
    </xf>
    <xf numFmtId="3" fontId="17" fillId="0" borderId="43" xfId="0" applyNumberFormat="1" applyFont="1" applyFill="1" applyBorder="1" applyAlignment="1">
      <alignment horizontal="right" vertical="center" wrapText="1"/>
    </xf>
    <xf numFmtId="3" fontId="26" fillId="0" borderId="0" xfId="0" applyNumberFormat="1" applyFont="1"/>
    <xf numFmtId="0" fontId="16" fillId="3" borderId="8" xfId="0" applyFont="1" applyFill="1" applyBorder="1"/>
    <xf numFmtId="0" fontId="16" fillId="3" borderId="37" xfId="0" applyFont="1" applyFill="1" applyBorder="1"/>
    <xf numFmtId="3" fontId="22" fillId="3" borderId="7" xfId="0" applyNumberFormat="1" applyFont="1" applyFill="1" applyBorder="1"/>
    <xf numFmtId="0" fontId="16" fillId="3" borderId="42" xfId="0" applyFont="1" applyFill="1" applyBorder="1"/>
    <xf numFmtId="0" fontId="16" fillId="3" borderId="43" xfId="0" applyFont="1" applyFill="1" applyBorder="1"/>
    <xf numFmtId="0" fontId="17" fillId="0" borderId="0" xfId="0" applyFont="1" applyFill="1" applyBorder="1"/>
    <xf numFmtId="0" fontId="17" fillId="0" borderId="0" xfId="12" applyFill="1"/>
    <xf numFmtId="164" fontId="8" fillId="0" borderId="0" xfId="2" applyFont="1" applyFill="1" applyAlignment="1"/>
    <xf numFmtId="164" fontId="29" fillId="0" borderId="0" xfId="2" applyFont="1" applyFill="1" applyAlignment="1"/>
    <xf numFmtId="164" fontId="8" fillId="0" borderId="48" xfId="2" applyFont="1" applyFill="1" applyBorder="1" applyAlignment="1">
      <alignment wrapText="1"/>
    </xf>
    <xf numFmtId="164" fontId="29" fillId="4" borderId="48" xfId="2" applyFont="1" applyFill="1" applyBorder="1" applyAlignment="1">
      <alignment wrapText="1"/>
    </xf>
    <xf numFmtId="164" fontId="29" fillId="4" borderId="48" xfId="2" applyFont="1" applyFill="1" applyBorder="1" applyAlignment="1"/>
    <xf numFmtId="164" fontId="8" fillId="0" borderId="0" xfId="2" applyFont="1" applyFill="1" applyAlignment="1">
      <alignment wrapText="1"/>
    </xf>
    <xf numFmtId="164" fontId="32" fillId="4" borderId="0" xfId="2" applyFont="1" applyFill="1" applyAlignment="1"/>
    <xf numFmtId="0" fontId="19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/>
    <xf numFmtId="169" fontId="22" fillId="0" borderId="45" xfId="0" applyNumberFormat="1" applyFont="1" applyBorder="1"/>
    <xf numFmtId="169" fontId="19" fillId="0" borderId="7" xfId="0" applyNumberFormat="1" applyFont="1" applyBorder="1"/>
    <xf numFmtId="169" fontId="17" fillId="0" borderId="0" xfId="0" applyNumberFormat="1" applyFont="1"/>
    <xf numFmtId="164" fontId="33" fillId="0" borderId="0" xfId="2" applyFont="1" applyFill="1" applyAlignment="1">
      <alignment horizontal="right"/>
    </xf>
    <xf numFmtId="164" fontId="33" fillId="0" borderId="0" xfId="2" applyFont="1" applyFill="1" applyAlignment="1"/>
    <xf numFmtId="164" fontId="33" fillId="0" borderId="0" xfId="2" applyFont="1" applyFill="1" applyAlignment="1">
      <alignment horizontal="justify"/>
    </xf>
    <xf numFmtId="164" fontId="34" fillId="0" borderId="0" xfId="2" applyFont="1" applyFill="1" applyAlignment="1"/>
    <xf numFmtId="0" fontId="21" fillId="0" borderId="0" xfId="0" applyFont="1"/>
    <xf numFmtId="3" fontId="17" fillId="0" borderId="0" xfId="0" applyNumberFormat="1" applyFont="1" applyAlignment="1">
      <alignment horizontal="right"/>
    </xf>
    <xf numFmtId="3" fontId="17" fillId="0" borderId="13" xfId="0" applyNumberFormat="1" applyFont="1" applyBorder="1" applyAlignment="1">
      <alignment horizontal="left"/>
    </xf>
    <xf numFmtId="3" fontId="17" fillId="0" borderId="49" xfId="0" applyNumberFormat="1" applyFont="1" applyBorder="1" applyAlignment="1">
      <alignment horizontal="right"/>
    </xf>
    <xf numFmtId="3" fontId="16" fillId="0" borderId="14" xfId="0" applyNumberFormat="1" applyFont="1" applyBorder="1" applyAlignment="1">
      <alignment horizontal="right"/>
    </xf>
    <xf numFmtId="3" fontId="17" fillId="0" borderId="16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29" xfId="0" applyNumberFormat="1" applyFont="1" applyBorder="1"/>
    <xf numFmtId="3" fontId="16" fillId="0" borderId="50" xfId="0" applyNumberFormat="1" applyFont="1" applyBorder="1" applyAlignment="1">
      <alignment horizontal="right"/>
    </xf>
    <xf numFmtId="168" fontId="17" fillId="0" borderId="0" xfId="13" applyNumberFormat="1" applyFont="1"/>
    <xf numFmtId="168" fontId="17" fillId="0" borderId="0" xfId="0" applyNumberFormat="1" applyFont="1"/>
    <xf numFmtId="3" fontId="16" fillId="0" borderId="30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6" fillId="0" borderId="7" xfId="0" applyFont="1" applyFill="1" applyBorder="1" applyAlignment="1">
      <alignment horizontal="center"/>
    </xf>
    <xf numFmtId="3" fontId="17" fillId="0" borderId="15" xfId="0" applyNumberFormat="1" applyFont="1" applyFill="1" applyBorder="1"/>
    <xf numFmtId="3" fontId="17" fillId="0" borderId="10" xfId="0" applyNumberFormat="1" applyFont="1" applyFill="1" applyBorder="1"/>
    <xf numFmtId="3" fontId="17" fillId="0" borderId="31" xfId="0" applyNumberFormat="1" applyFont="1" applyFill="1" applyBorder="1"/>
    <xf numFmtId="0" fontId="17" fillId="0" borderId="15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5" xfId="0" applyFont="1" applyFill="1" applyBorder="1"/>
    <xf numFmtId="3" fontId="17" fillId="0" borderId="10" xfId="0" applyNumberFormat="1" applyFont="1" applyBorder="1" applyAlignment="1">
      <alignment horizontal="left"/>
    </xf>
    <xf numFmtId="164" fontId="17" fillId="0" borderId="0" xfId="5" applyFont="1"/>
    <xf numFmtId="164" fontId="10" fillId="0" borderId="0" xfId="5"/>
    <xf numFmtId="0" fontId="35" fillId="0" borderId="0" xfId="11" applyFont="1" applyAlignment="1">
      <alignment horizontal="center" vertical="center"/>
    </xf>
    <xf numFmtId="0" fontId="36" fillId="0" borderId="0" xfId="16" applyFont="1" applyAlignment="1">
      <alignment horizontal="center" vertical="center"/>
    </xf>
    <xf numFmtId="0" fontId="16" fillId="0" borderId="0" xfId="11" applyFont="1" applyBorder="1" applyAlignment="1"/>
    <xf numFmtId="0" fontId="37" fillId="0" borderId="0" xfId="16" applyFont="1" applyBorder="1" applyAlignment="1"/>
    <xf numFmtId="3" fontId="16" fillId="0" borderId="0" xfId="11" applyNumberFormat="1" applyFont="1" applyBorder="1"/>
    <xf numFmtId="0" fontId="22" fillId="0" borderId="0" xfId="11" applyFont="1" applyBorder="1" applyAlignment="1"/>
    <xf numFmtId="0" fontId="38" fillId="0" borderId="0" xfId="16" applyFont="1" applyBorder="1" applyAlignment="1"/>
    <xf numFmtId="3" fontId="38" fillId="0" borderId="0" xfId="16" applyNumberFormat="1" applyFont="1" applyBorder="1" applyAlignment="1"/>
    <xf numFmtId="3" fontId="22" fillId="0" borderId="0" xfId="11" applyNumberFormat="1" applyFont="1" applyBorder="1"/>
    <xf numFmtId="164" fontId="17" fillId="0" borderId="0" xfId="5" applyFont="1" applyBorder="1"/>
    <xf numFmtId="0" fontId="22" fillId="0" borderId="0" xfId="11" applyFont="1" applyBorder="1"/>
    <xf numFmtId="3" fontId="16" fillId="0" borderId="0" xfId="11" applyNumberFormat="1" applyFont="1" applyBorder="1" applyAlignment="1">
      <alignment horizontal="center"/>
    </xf>
    <xf numFmtId="3" fontId="39" fillId="0" borderId="0" xfId="11" applyNumberFormat="1" applyFont="1" applyBorder="1"/>
    <xf numFmtId="3" fontId="40" fillId="0" borderId="0" xfId="11" applyNumberFormat="1" applyFont="1" applyBorder="1" applyAlignment="1">
      <alignment horizontal="right"/>
    </xf>
    <xf numFmtId="3" fontId="39" fillId="0" borderId="0" xfId="11" applyNumberFormat="1" applyFont="1" applyBorder="1" applyAlignment="1">
      <alignment horizontal="right"/>
    </xf>
    <xf numFmtId="3" fontId="17" fillId="0" borderId="0" xfId="11" applyNumberFormat="1" applyFont="1" applyBorder="1" applyAlignment="1">
      <alignment horizontal="right"/>
    </xf>
    <xf numFmtId="3" fontId="16" fillId="0" borderId="0" xfId="11" applyNumberFormat="1" applyFont="1" applyBorder="1" applyAlignment="1">
      <alignment horizontal="right"/>
    </xf>
    <xf numFmtId="164" fontId="16" fillId="0" borderId="0" xfId="5" applyFont="1"/>
    <xf numFmtId="0" fontId="17" fillId="0" borderId="0" xfId="17" applyFont="1" applyFill="1"/>
    <xf numFmtId="0" fontId="16" fillId="0" borderId="0" xfId="17" applyFont="1" applyFill="1"/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169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/>
    <xf numFmtId="169" fontId="17" fillId="0" borderId="0" xfId="0" applyNumberFormat="1" applyFont="1" applyFill="1" applyBorder="1" applyAlignment="1">
      <alignment horizontal="center"/>
    </xf>
    <xf numFmtId="0" fontId="17" fillId="0" borderId="0" xfId="17"/>
    <xf numFmtId="0" fontId="16" fillId="0" borderId="0" xfId="17" applyFont="1"/>
    <xf numFmtId="0" fontId="16" fillId="0" borderId="0" xfId="17" applyFont="1" applyFill="1" applyAlignment="1">
      <alignment horizontal="center"/>
    </xf>
    <xf numFmtId="0" fontId="17" fillId="0" borderId="0" xfId="17" applyFont="1"/>
    <xf numFmtId="0" fontId="43" fillId="0" borderId="0" xfId="18" applyFont="1" applyBorder="1"/>
    <xf numFmtId="0" fontId="43" fillId="0" borderId="0" xfId="18" applyFont="1" applyBorder="1" applyAlignment="1"/>
    <xf numFmtId="0" fontId="43" fillId="0" borderId="0" xfId="18" applyFont="1"/>
    <xf numFmtId="0" fontId="45" fillId="0" borderId="0" xfId="0" applyFont="1"/>
    <xf numFmtId="168" fontId="12" fillId="0" borderId="0" xfId="10" applyNumberFormat="1"/>
    <xf numFmtId="168" fontId="12" fillId="0" borderId="0" xfId="10" applyNumberFormat="1" applyAlignment="1">
      <alignment horizontal="center"/>
    </xf>
    <xf numFmtId="168" fontId="16" fillId="0" borderId="0" xfId="10" applyNumberFormat="1" applyFont="1" applyAlignment="1">
      <alignment horizontal="center" wrapText="1"/>
    </xf>
    <xf numFmtId="0" fontId="0" fillId="0" borderId="10" xfId="0" applyFont="1" applyBorder="1"/>
    <xf numFmtId="0" fontId="0" fillId="0" borderId="0" xfId="0" applyFont="1"/>
    <xf numFmtId="168" fontId="13" fillId="0" borderId="0" xfId="10" applyNumberFormat="1" applyFont="1"/>
    <xf numFmtId="168" fontId="12" fillId="0" borderId="10" xfId="10" applyNumberFormat="1" applyFill="1" applyBorder="1"/>
    <xf numFmtId="0" fontId="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170" fontId="0" fillId="0" borderId="0" xfId="0" applyNumberFormat="1" applyFont="1" applyAlignment="1">
      <alignment horizontal="center"/>
    </xf>
    <xf numFmtId="170" fontId="45" fillId="0" borderId="0" xfId="0" applyNumberFormat="1" applyFont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Border="1" applyAlignment="1">
      <alignment wrapText="1"/>
    </xf>
    <xf numFmtId="0" fontId="22" fillId="0" borderId="0" xfId="17" applyFont="1" applyFill="1"/>
    <xf numFmtId="0" fontId="26" fillId="0" borderId="0" xfId="17" applyFont="1" applyFill="1"/>
    <xf numFmtId="169" fontId="26" fillId="0" borderId="0" xfId="17" applyNumberFormat="1" applyFont="1" applyFill="1"/>
    <xf numFmtId="0" fontId="12" fillId="0" borderId="0" xfId="0" applyFont="1"/>
    <xf numFmtId="1" fontId="26" fillId="0" borderId="1" xfId="17" applyNumberFormat="1" applyFont="1" applyFill="1" applyBorder="1" applyAlignment="1">
      <alignment horizontal="center"/>
    </xf>
    <xf numFmtId="169" fontId="26" fillId="0" borderId="1" xfId="17" applyNumberFormat="1" applyFont="1" applyFill="1" applyBorder="1" applyAlignment="1">
      <alignment horizontal="right"/>
    </xf>
    <xf numFmtId="169" fontId="26" fillId="0" borderId="1" xfId="17" applyNumberFormat="1" applyFont="1" applyFill="1" applyBorder="1" applyAlignment="1">
      <alignment horizontal="right" wrapText="1"/>
    </xf>
    <xf numFmtId="0" fontId="35" fillId="0" borderId="0" xfId="11" applyFont="1" applyAlignment="1">
      <alignment vertical="center"/>
    </xf>
    <xf numFmtId="3" fontId="16" fillId="0" borderId="0" xfId="11" applyNumberFormat="1" applyFont="1" applyFill="1" applyBorder="1"/>
    <xf numFmtId="3" fontId="22" fillId="0" borderId="0" xfId="11" applyNumberFormat="1" applyFont="1" applyFill="1" applyBorder="1"/>
    <xf numFmtId="0" fontId="22" fillId="0" borderId="45" xfId="0" applyFont="1" applyBorder="1" applyAlignment="1">
      <alignment wrapText="1"/>
    </xf>
    <xf numFmtId="164" fontId="29" fillId="0" borderId="0" xfId="2" applyFont="1" applyFill="1" applyAlignment="1">
      <alignment horizontal="right"/>
    </xf>
    <xf numFmtId="164" fontId="47" fillId="4" borderId="0" xfId="2" applyFont="1" applyFill="1" applyAlignment="1">
      <alignment wrapText="1"/>
    </xf>
    <xf numFmtId="164" fontId="8" fillId="0" borderId="0" xfId="2" applyFont="1" applyFill="1" applyAlignment="1">
      <alignment horizontal="right"/>
    </xf>
    <xf numFmtId="169" fontId="47" fillId="4" borderId="48" xfId="2" applyNumberFormat="1" applyFont="1" applyFill="1" applyBorder="1" applyAlignment="1">
      <alignment horizontal="right" vertical="center"/>
    </xf>
    <xf numFmtId="167" fontId="31" fillId="0" borderId="48" xfId="2" applyNumberFormat="1" applyFont="1" applyFill="1" applyBorder="1" applyAlignment="1">
      <alignment horizontal="right"/>
    </xf>
    <xf numFmtId="167" fontId="47" fillId="4" borderId="0" xfId="2" applyNumberFormat="1" applyFont="1" applyFill="1" applyAlignment="1">
      <alignment horizontal="right"/>
    </xf>
    <xf numFmtId="0" fontId="14" fillId="0" borderId="0" xfId="12" applyFont="1" applyFill="1"/>
    <xf numFmtId="0" fontId="49" fillId="0" borderId="0" xfId="0" applyFont="1"/>
    <xf numFmtId="0" fontId="15" fillId="0" borderId="0" xfId="12" applyFont="1" applyAlignment="1">
      <alignment horizontal="right"/>
    </xf>
    <xf numFmtId="0" fontId="15" fillId="0" borderId="0" xfId="12" applyFont="1" applyFill="1" applyAlignment="1">
      <alignment horizontal="right"/>
    </xf>
    <xf numFmtId="0" fontId="15" fillId="0" borderId="0" xfId="12" applyFont="1"/>
    <xf numFmtId="0" fontId="14" fillId="0" borderId="0" xfId="12" applyFont="1"/>
    <xf numFmtId="0" fontId="17" fillId="3" borderId="43" xfId="0" applyFont="1" applyFill="1" applyBorder="1"/>
    <xf numFmtId="3" fontId="26" fillId="3" borderId="45" xfId="0" applyNumberFormat="1" applyFont="1" applyFill="1" applyBorder="1"/>
    <xf numFmtId="3" fontId="26" fillId="3" borderId="41" xfId="0" applyNumberFormat="1" applyFont="1" applyFill="1" applyBorder="1"/>
    <xf numFmtId="3" fontId="16" fillId="3" borderId="45" xfId="0" applyNumberFormat="1" applyFont="1" applyFill="1" applyBorder="1" applyAlignment="1">
      <alignment horizontal="right"/>
    </xf>
    <xf numFmtId="3" fontId="16" fillId="3" borderId="38" xfId="0" applyNumberFormat="1" applyFont="1" applyFill="1" applyBorder="1" applyAlignment="1">
      <alignment horizontal="right"/>
    </xf>
    <xf numFmtId="3" fontId="16" fillId="3" borderId="41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/>
    <xf numFmtId="0" fontId="41" fillId="0" borderId="0" xfId="0" applyFont="1"/>
    <xf numFmtId="0" fontId="48" fillId="0" borderId="0" xfId="0" applyFont="1" applyAlignment="1">
      <alignment horizontal="center"/>
    </xf>
    <xf numFmtId="0" fontId="48" fillId="0" borderId="45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3" fontId="42" fillId="0" borderId="0" xfId="0" applyNumberFormat="1" applyFont="1"/>
    <xf numFmtId="0" fontId="42" fillId="0" borderId="0" xfId="0" applyFont="1" applyFill="1" applyBorder="1"/>
    <xf numFmtId="3" fontId="41" fillId="0" borderId="0" xfId="0" applyNumberFormat="1" applyFont="1"/>
    <xf numFmtId="0" fontId="41" fillId="0" borderId="0" xfId="0" applyFont="1" applyAlignment="1">
      <alignment horizontal="left"/>
    </xf>
    <xf numFmtId="0" fontId="41" fillId="0" borderId="7" xfId="0" applyFont="1" applyBorder="1"/>
    <xf numFmtId="0" fontId="15" fillId="3" borderId="7" xfId="0" applyFont="1" applyFill="1" applyBorder="1" applyAlignment="1"/>
    <xf numFmtId="3" fontId="15" fillId="3" borderId="7" xfId="0" applyNumberFormat="1" applyFont="1" applyFill="1" applyBorder="1"/>
    <xf numFmtId="0" fontId="14" fillId="3" borderId="19" xfId="0" applyFont="1" applyFill="1" applyBorder="1" applyAlignment="1"/>
    <xf numFmtId="0" fontId="14" fillId="3" borderId="6" xfId="0" applyFont="1" applyFill="1" applyBorder="1"/>
    <xf numFmtId="168" fontId="50" fillId="0" borderId="7" xfId="10" applyNumberFormat="1" applyFont="1" applyBorder="1" applyAlignment="1">
      <alignment horizontal="center" vertical="center" wrapText="1"/>
    </xf>
    <xf numFmtId="168" fontId="50" fillId="0" borderId="6" xfId="10" applyNumberFormat="1" applyFont="1" applyBorder="1" applyAlignment="1">
      <alignment horizontal="center" vertical="center" wrapText="1"/>
    </xf>
    <xf numFmtId="0" fontId="51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3" fontId="17" fillId="0" borderId="47" xfId="0" applyNumberFormat="1" applyFont="1" applyFill="1" applyBorder="1"/>
    <xf numFmtId="0" fontId="0" fillId="0" borderId="45" xfId="0" applyBorder="1" applyAlignment="1">
      <alignment horizontal="center" vertical="center" wrapText="1"/>
    </xf>
    <xf numFmtId="3" fontId="17" fillId="0" borderId="5" xfId="0" applyNumberFormat="1" applyFont="1" applyFill="1" applyBorder="1"/>
    <xf numFmtId="0" fontId="16" fillId="0" borderId="45" xfId="0" applyFont="1" applyBorder="1" applyAlignment="1">
      <alignment horizontal="center" vertical="center"/>
    </xf>
    <xf numFmtId="3" fontId="10" fillId="0" borderId="0" xfId="0" applyNumberFormat="1" applyFont="1"/>
    <xf numFmtId="0" fontId="0" fillId="0" borderId="22" xfId="0" applyBorder="1"/>
    <xf numFmtId="0" fontId="17" fillId="0" borderId="7" xfId="0" applyFont="1" applyBorder="1"/>
    <xf numFmtId="0" fontId="0" fillId="0" borderId="38" xfId="0" applyBorder="1"/>
    <xf numFmtId="0" fontId="52" fillId="0" borderId="0" xfId="0" applyFont="1" applyFill="1"/>
    <xf numFmtId="0" fontId="16" fillId="0" borderId="0" xfId="0" applyFont="1" applyFill="1" applyAlignment="1"/>
    <xf numFmtId="3" fontId="16" fillId="0" borderId="0" xfId="0" applyNumberFormat="1" applyFont="1" applyFill="1"/>
    <xf numFmtId="0" fontId="16" fillId="0" borderId="0" xfId="0" applyFont="1" applyFill="1" applyAlignment="1">
      <alignment horizontal="right"/>
    </xf>
    <xf numFmtId="0" fontId="37" fillId="0" borderId="0" xfId="16" applyFont="1" applyFill="1" applyBorder="1" applyAlignment="1"/>
    <xf numFmtId="168" fontId="13" fillId="0" borderId="0" xfId="10" applyNumberFormat="1" applyFont="1" applyFill="1"/>
    <xf numFmtId="0" fontId="53" fillId="0" borderId="0" xfId="18" applyFont="1" applyFill="1" applyBorder="1" applyAlignment="1"/>
    <xf numFmtId="0" fontId="26" fillId="0" borderId="0" xfId="0" applyFont="1"/>
    <xf numFmtId="3" fontId="17" fillId="0" borderId="47" xfId="0" applyNumberFormat="1" applyFont="1" applyBorder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/>
    <xf numFmtId="0" fontId="54" fillId="0" borderId="0" xfId="11" applyFont="1" applyAlignment="1">
      <alignment vertical="center"/>
    </xf>
    <xf numFmtId="0" fontId="43" fillId="0" borderId="0" xfId="18" applyFont="1" applyAlignment="1"/>
    <xf numFmtId="0" fontId="17" fillId="0" borderId="0" xfId="0" applyFont="1" applyAlignment="1">
      <alignment vertical="center" wrapText="1"/>
    </xf>
    <xf numFmtId="0" fontId="55" fillId="0" borderId="0" xfId="0" applyFont="1"/>
    <xf numFmtId="170" fontId="0" fillId="0" borderId="17" xfId="0" applyNumberFormat="1" applyBorder="1"/>
    <xf numFmtId="3" fontId="0" fillId="0" borderId="17" xfId="0" applyNumberFormat="1" applyFill="1" applyBorder="1"/>
    <xf numFmtId="3" fontId="56" fillId="0" borderId="11" xfId="0" applyNumberFormat="1" applyFont="1" applyFill="1" applyBorder="1"/>
    <xf numFmtId="0" fontId="0" fillId="0" borderId="41" xfId="0" applyFont="1" applyBorder="1"/>
    <xf numFmtId="3" fontId="0" fillId="0" borderId="30" xfId="0" applyNumberFormat="1" applyFill="1" applyBorder="1"/>
    <xf numFmtId="3" fontId="56" fillId="0" borderId="27" xfId="0" applyNumberFormat="1" applyFont="1" applyFill="1" applyBorder="1"/>
    <xf numFmtId="170" fontId="0" fillId="0" borderId="31" xfId="0" applyNumberFormat="1" applyBorder="1"/>
    <xf numFmtId="3" fontId="17" fillId="0" borderId="7" xfId="0" applyNumberFormat="1" applyFont="1" applyBorder="1"/>
    <xf numFmtId="3" fontId="16" fillId="0" borderId="41" xfId="0" applyNumberFormat="1" applyFont="1" applyBorder="1"/>
    <xf numFmtId="3" fontId="17" fillId="0" borderId="45" xfId="0" applyNumberFormat="1" applyFont="1" applyBorder="1" applyAlignment="1">
      <alignment horizontal="right" vertical="center"/>
    </xf>
    <xf numFmtId="0" fontId="17" fillId="3" borderId="9" xfId="0" applyFont="1" applyFill="1" applyBorder="1"/>
    <xf numFmtId="0" fontId="23" fillId="3" borderId="9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0" fillId="6" borderId="38" xfId="0" applyFont="1" applyFill="1" applyBorder="1"/>
    <xf numFmtId="0" fontId="46" fillId="6" borderId="38" xfId="0" applyFont="1" applyFill="1" applyBorder="1"/>
    <xf numFmtId="170" fontId="6" fillId="6" borderId="51" xfId="0" applyNumberFormat="1" applyFont="1" applyFill="1" applyBorder="1"/>
    <xf numFmtId="3" fontId="6" fillId="6" borderId="51" xfId="0" applyNumberFormat="1" applyFont="1" applyFill="1" applyBorder="1"/>
    <xf numFmtId="3" fontId="6" fillId="6" borderId="40" xfId="0" applyNumberFormat="1" applyFont="1" applyFill="1" applyBorder="1"/>
    <xf numFmtId="168" fontId="18" fillId="6" borderId="15" xfId="10" applyNumberFormat="1" applyFont="1" applyFill="1" applyBorder="1"/>
    <xf numFmtId="168" fontId="0" fillId="0" borderId="10" xfId="10" applyNumberFormat="1" applyFont="1" applyFill="1" applyBorder="1"/>
    <xf numFmtId="168" fontId="57" fillId="0" borderId="0" xfId="20" applyNumberFormat="1" applyFont="1"/>
    <xf numFmtId="3" fontId="23" fillId="0" borderId="45" xfId="0" applyNumberFormat="1" applyFont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0" xfId="0" applyFont="1" applyBorder="1" applyAlignment="1"/>
    <xf numFmtId="0" fontId="22" fillId="0" borderId="7" xfId="0" applyFont="1" applyBorder="1" applyAlignment="1">
      <alignment horizontal="center" wrapText="1"/>
    </xf>
    <xf numFmtId="164" fontId="8" fillId="0" borderId="48" xfId="2" applyFont="1" applyFill="1" applyBorder="1" applyAlignment="1">
      <alignment horizontal="center" vertical="center" wrapText="1"/>
    </xf>
    <xf numFmtId="169" fontId="8" fillId="0" borderId="48" xfId="1" applyNumberFormat="1" applyFont="1" applyFill="1" applyBorder="1" applyAlignment="1">
      <alignment horizontal="right" vertical="center"/>
    </xf>
    <xf numFmtId="168" fontId="17" fillId="0" borderId="9" xfId="10" applyNumberFormat="1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168" fontId="17" fillId="0" borderId="37" xfId="10" applyNumberFormat="1" applyFont="1" applyFill="1" applyBorder="1" applyAlignment="1">
      <alignment horizontal="center" vertical="center" wrapText="1"/>
    </xf>
    <xf numFmtId="168" fontId="17" fillId="0" borderId="45" xfId="10" applyNumberFormat="1" applyFont="1" applyFill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1" fillId="0" borderId="38" xfId="0" quotePrefix="1" applyFont="1" applyBorder="1" applyAlignment="1">
      <alignment horizontal="left" vertical="center" wrapText="1"/>
    </xf>
    <xf numFmtId="0" fontId="41" fillId="0" borderId="46" xfId="0" applyFont="1" applyBorder="1" applyAlignment="1">
      <alignment horizontal="center" vertical="center" wrapText="1"/>
    </xf>
    <xf numFmtId="3" fontId="21" fillId="0" borderId="0" xfId="0" applyNumberFormat="1" applyFont="1" applyFill="1" applyAlignment="1"/>
    <xf numFmtId="0" fontId="58" fillId="0" borderId="0" xfId="0" applyFont="1" applyFill="1"/>
    <xf numFmtId="0" fontId="59" fillId="0" borderId="0" xfId="0" applyFont="1" applyFill="1"/>
    <xf numFmtId="0" fontId="59" fillId="0" borderId="0" xfId="0" applyFont="1" applyAlignment="1">
      <alignment wrapText="1"/>
    </xf>
    <xf numFmtId="0" fontId="58" fillId="0" borderId="0" xfId="0" applyFont="1"/>
    <xf numFmtId="164" fontId="60" fillId="0" borderId="0" xfId="2" applyFont="1" applyFill="1" applyAlignment="1"/>
    <xf numFmtId="3" fontId="17" fillId="0" borderId="16" xfId="0" applyNumberFormat="1" applyFont="1" applyBorder="1" applyAlignment="1">
      <alignment horizontal="left" wrapText="1"/>
    </xf>
    <xf numFmtId="0" fontId="16" fillId="0" borderId="37" xfId="0" applyFont="1" applyFill="1" applyBorder="1" applyAlignment="1">
      <alignment horizontal="center" vertical="center" wrapText="1"/>
    </xf>
    <xf numFmtId="168" fontId="17" fillId="0" borderId="45" xfId="0" applyNumberFormat="1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3" fontId="23" fillId="0" borderId="41" xfId="0" applyNumberFormat="1" applyFont="1" applyBorder="1" applyAlignment="1">
      <alignment horizontal="center" vertical="center" wrapText="1"/>
    </xf>
    <xf numFmtId="49" fontId="28" fillId="0" borderId="44" xfId="0" quotePrefix="1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wrapText="1"/>
    </xf>
    <xf numFmtId="3" fontId="58" fillId="0" borderId="0" xfId="0" applyNumberFormat="1" applyFont="1"/>
    <xf numFmtId="0" fontId="61" fillId="0" borderId="10" xfId="0" applyFont="1" applyBorder="1"/>
    <xf numFmtId="3" fontId="17" fillId="0" borderId="41" xfId="0" applyNumberFormat="1" applyFont="1" applyBorder="1" applyAlignment="1">
      <alignment horizontal="right" vertical="center"/>
    </xf>
    <xf numFmtId="0" fontId="1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3" fontId="23" fillId="0" borderId="45" xfId="0" applyNumberFormat="1" applyFont="1" applyBorder="1" applyAlignment="1">
      <alignment horizontal="center" vertical="center" wrapText="1"/>
    </xf>
    <xf numFmtId="3" fontId="23" fillId="0" borderId="38" xfId="0" applyNumberFormat="1" applyFont="1" applyBorder="1" applyAlignment="1">
      <alignment horizontal="center" vertical="center" wrapText="1"/>
    </xf>
    <xf numFmtId="3" fontId="23" fillId="0" borderId="45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/>
    </xf>
    <xf numFmtId="0" fontId="48" fillId="0" borderId="45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left"/>
    </xf>
    <xf numFmtId="0" fontId="27" fillId="3" borderId="43" xfId="0" applyFont="1" applyFill="1" applyBorder="1" applyAlignment="1">
      <alignment horizontal="left"/>
    </xf>
    <xf numFmtId="0" fontId="27" fillId="3" borderId="44" xfId="0" applyFont="1" applyFill="1" applyBorder="1" applyAlignment="1">
      <alignment horizontal="left"/>
    </xf>
    <xf numFmtId="0" fontId="23" fillId="0" borderId="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8" xfId="0" quotePrefix="1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164" fontId="29" fillId="0" borderId="0" xfId="2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164" fontId="33" fillId="0" borderId="0" xfId="2" applyFont="1" applyFill="1" applyAlignment="1">
      <alignment horizontal="center"/>
    </xf>
    <xf numFmtId="164" fontId="33" fillId="0" borderId="0" xfId="2" applyFont="1" applyFill="1" applyAlignment="1">
      <alignment horizontal="center" wrapText="1"/>
    </xf>
    <xf numFmtId="164" fontId="8" fillId="0" borderId="0" xfId="2" applyFont="1" applyFill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7" fillId="0" borderId="0" xfId="16" applyFont="1" applyAlignment="1">
      <alignment horizontal="right" vertical="center"/>
    </xf>
    <xf numFmtId="0" fontId="54" fillId="0" borderId="0" xfId="11" applyFont="1" applyAlignment="1">
      <alignment horizontal="center" vertical="center"/>
    </xf>
    <xf numFmtId="0" fontId="26" fillId="0" borderId="1" xfId="17" applyFont="1" applyFill="1" applyBorder="1" applyAlignment="1">
      <alignment horizontal="left"/>
    </xf>
    <xf numFmtId="0" fontId="3" fillId="0" borderId="1" xfId="17" applyFont="1" applyFill="1" applyBorder="1" applyAlignment="1">
      <alignment horizontal="left"/>
    </xf>
    <xf numFmtId="0" fontId="14" fillId="0" borderId="1" xfId="17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6" fillId="5" borderId="1" xfId="17" applyFont="1" applyFill="1" applyBorder="1" applyAlignment="1">
      <alignment horizontal="left"/>
    </xf>
    <xf numFmtId="0" fontId="1" fillId="0" borderId="1" xfId="17" applyFont="1" applyFill="1" applyBorder="1" applyAlignment="1">
      <alignment horizontal="left" wrapText="1"/>
    </xf>
    <xf numFmtId="0" fontId="3" fillId="0" borderId="1" xfId="17" applyFont="1" applyFill="1" applyBorder="1" applyAlignment="1">
      <alignment horizontal="left" wrapText="1"/>
    </xf>
    <xf numFmtId="0" fontId="41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 wrapText="1"/>
    </xf>
    <xf numFmtId="0" fontId="2" fillId="0" borderId="1" xfId="17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5" fillId="0" borderId="0" xfId="18" applyFont="1" applyAlignment="1">
      <alignment horizontal="center" vertical="center" wrapText="1"/>
    </xf>
    <xf numFmtId="0" fontId="43" fillId="0" borderId="0" xfId="18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44" fillId="0" borderId="0" xfId="19" applyFont="1" applyAlignment="1">
      <alignment horizontal="center" vertical="center" wrapText="1"/>
    </xf>
    <xf numFmtId="170" fontId="5" fillId="0" borderId="7" xfId="0" applyNumberFormat="1" applyFont="1" applyBorder="1" applyAlignment="1">
      <alignment horizontal="center" wrapText="1"/>
    </xf>
    <xf numFmtId="0" fontId="5" fillId="0" borderId="45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168" fontId="16" fillId="0" borderId="45" xfId="10" applyNumberFormat="1" applyFont="1" applyBorder="1" applyAlignment="1">
      <alignment horizontal="center" vertical="center" wrapText="1"/>
    </xf>
    <xf numFmtId="168" fontId="16" fillId="0" borderId="41" xfId="1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</cellXfs>
  <cellStyles count="21">
    <cellStyle name="Excel Built-in Comma" xfId="1" xr:uid="{00000000-0005-0000-0000-000000000000}"/>
    <cellStyle name="Excel Built-in Normal" xfId="2" xr:uid="{00000000-0005-0000-0000-000001000000}"/>
    <cellStyle name="Ezres" xfId="10" builtinId="3"/>
    <cellStyle name="Ezres 2" xfId="20" xr:uid="{08862891-E3BD-4416-A79B-E7309EB44F9C}"/>
    <cellStyle name="Ezres 2 2" xfId="13" xr:uid="{A5DBB654-24DB-4F92-99FB-2DA4CDED56D3}"/>
    <cellStyle name="Heading" xfId="3" xr:uid="{00000000-0005-0000-0000-000003000000}"/>
    <cellStyle name="Heading1" xfId="4" xr:uid="{00000000-0005-0000-0000-000004000000}"/>
    <cellStyle name="Normál" xfId="0" builtinId="0"/>
    <cellStyle name="Normál 10" xfId="18" xr:uid="{AE86E67B-9B71-408A-98A9-5AD33FDE58D6}"/>
    <cellStyle name="Normál 14" xfId="15" xr:uid="{C0F6A746-9C52-4A49-8000-47E344D17EBD}"/>
    <cellStyle name="Normál 15" xfId="19" xr:uid="{0E30BD3E-9F82-4BE0-8DD6-2A023D05F92D}"/>
    <cellStyle name="Normál 2" xfId="5" xr:uid="{00000000-0005-0000-0000-000006000000}"/>
    <cellStyle name="Normál 2 2" xfId="6" xr:uid="{00000000-0005-0000-0000-000007000000}"/>
    <cellStyle name="Normál 3" xfId="7" xr:uid="{00000000-0005-0000-0000-000008000000}"/>
    <cellStyle name="Normál 3 2 2" xfId="12" xr:uid="{1B4BC88F-6FC4-4DD7-A518-785E99AF6B69}"/>
    <cellStyle name="Normál 4" xfId="17" xr:uid="{B076FEE9-524F-44B3-84F6-1FBFF11CBE89}"/>
    <cellStyle name="Normál_Hitel 2007" xfId="16" xr:uid="{B6A3E81B-5050-4286-A2B2-F3B7AB23B904}"/>
    <cellStyle name="Normál_Hitel2004" xfId="11" xr:uid="{91918DD8-7364-4021-9AE2-F8EB91B57C90}"/>
    <cellStyle name="Result" xfId="8" xr:uid="{00000000-0005-0000-0000-000009000000}"/>
    <cellStyle name="Result2" xfId="9" xr:uid="{00000000-0005-0000-0000-00000A000000}"/>
    <cellStyle name="Százalék 4" xfId="14" xr:uid="{9E6166DE-C53B-4312-AA9A-6DCE7916A7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Moln&#225;rn&#233;%20Nagy%20Edina/Nagyt&#233;rs&#233;g%20-%20Hullad&#233;k/Besz&#225;mol&#243;k/2022/hat&#225;rozat%20mell&#233;k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Mérleg"/>
      <sheetName val="Működési bevételek"/>
      <sheetName val="Felhalmozási bevételek"/>
      <sheetName val="Működési kiadások"/>
      <sheetName val="Felhalmozási kiadások"/>
      <sheetName val="Állami támogatások "/>
      <sheetName val="támogatás"/>
      <sheetName val="Címrend"/>
      <sheetName val="Létszámok"/>
      <sheetName val="Közvetett támogatások"/>
      <sheetName val="Finanszírozás"/>
      <sheetName val="Gördülő tervezés"/>
      <sheetName val=" hitel"/>
      <sheetName val="Többéves "/>
      <sheetName val="Saját bevételek részletezése"/>
      <sheetName val="Adósságot keletkeztető fejleszt"/>
      <sheetName val="2022 tagdíj"/>
    </sheetNames>
    <sheetDataSet>
      <sheetData sheetId="0" refreshError="1"/>
      <sheetData sheetId="1">
        <row r="6">
          <cell r="C6">
            <v>263592100</v>
          </cell>
        </row>
        <row r="9">
          <cell r="C9">
            <v>0</v>
          </cell>
        </row>
        <row r="11">
          <cell r="C11">
            <v>0</v>
          </cell>
        </row>
        <row r="15">
          <cell r="C15">
            <v>0</v>
          </cell>
        </row>
        <row r="16">
          <cell r="C16">
            <v>0</v>
          </cell>
        </row>
      </sheetData>
      <sheetData sheetId="2">
        <row r="10">
          <cell r="E10">
            <v>263300000</v>
          </cell>
        </row>
      </sheetData>
      <sheetData sheetId="3">
        <row r="6">
          <cell r="L6">
            <v>6137355</v>
          </cell>
        </row>
      </sheetData>
      <sheetData sheetId="4">
        <row r="6">
          <cell r="M6">
            <v>1088600800</v>
          </cell>
        </row>
      </sheetData>
      <sheetData sheetId="5">
        <row r="7">
          <cell r="I7">
            <v>5016500</v>
          </cell>
        </row>
      </sheetData>
      <sheetData sheetId="6">
        <row r="17">
          <cell r="E17">
            <v>639215941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9">
          <cell r="D9">
            <v>39522468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workbookViewId="0">
      <selection activeCell="A4" sqref="A4"/>
    </sheetView>
  </sheetViews>
  <sheetFormatPr defaultColWidth="8.6640625" defaultRowHeight="14.5" x14ac:dyDescent="0.35"/>
  <cols>
    <col min="1" max="1" width="3.6640625" style="2" customWidth="1"/>
    <col min="2" max="2" width="61" style="2" bestFit="1" customWidth="1"/>
    <col min="3" max="16384" width="8.6640625" style="1"/>
  </cols>
  <sheetData>
    <row r="1" spans="1:3" ht="31" x14ac:dyDescent="0.35">
      <c r="B1" s="9" t="s">
        <v>17</v>
      </c>
    </row>
    <row r="3" spans="1:3" ht="15.5" x14ac:dyDescent="0.35">
      <c r="A3" s="362" t="s">
        <v>367</v>
      </c>
      <c r="B3" s="362"/>
    </row>
    <row r="4" spans="1:3" x14ac:dyDescent="0.35">
      <c r="A4" s="4"/>
      <c r="B4" s="4"/>
    </row>
    <row r="5" spans="1:3" x14ac:dyDescent="0.35">
      <c r="A5" s="5" t="s">
        <v>0</v>
      </c>
      <c r="B5" s="5" t="s">
        <v>327</v>
      </c>
      <c r="C5" s="2"/>
    </row>
    <row r="6" spans="1:3" x14ac:dyDescent="0.35">
      <c r="A6" s="5"/>
      <c r="B6" s="5"/>
      <c r="C6" s="2"/>
    </row>
    <row r="7" spans="1:3" x14ac:dyDescent="0.35">
      <c r="A7" s="5" t="s">
        <v>37</v>
      </c>
      <c r="B7" s="5" t="s">
        <v>315</v>
      </c>
      <c r="C7" s="2"/>
    </row>
    <row r="8" spans="1:3" x14ac:dyDescent="0.35">
      <c r="A8" s="5"/>
      <c r="B8" s="5"/>
      <c r="C8" s="2"/>
    </row>
    <row r="9" spans="1:3" x14ac:dyDescent="0.35">
      <c r="A9" s="5" t="s">
        <v>38</v>
      </c>
      <c r="B9" s="5" t="s">
        <v>9</v>
      </c>
      <c r="C9" s="2"/>
    </row>
    <row r="10" spans="1:3" x14ac:dyDescent="0.35">
      <c r="A10" s="5"/>
      <c r="B10" s="5"/>
      <c r="C10" s="2"/>
    </row>
    <row r="11" spans="1:3" x14ac:dyDescent="0.35">
      <c r="A11" s="5" t="s">
        <v>39</v>
      </c>
      <c r="B11" s="5" t="s">
        <v>22</v>
      </c>
      <c r="C11" s="2"/>
    </row>
    <row r="12" spans="1:3" x14ac:dyDescent="0.35">
      <c r="A12" s="5"/>
      <c r="B12" s="5"/>
      <c r="C12" s="2"/>
    </row>
    <row r="13" spans="1:3" x14ac:dyDescent="0.35">
      <c r="A13" s="5" t="s">
        <v>40</v>
      </c>
      <c r="B13" s="5" t="s">
        <v>10</v>
      </c>
      <c r="C13" s="2"/>
    </row>
    <row r="14" spans="1:3" x14ac:dyDescent="0.35">
      <c r="A14" s="5"/>
      <c r="B14" s="5"/>
      <c r="C14" s="2"/>
    </row>
    <row r="15" spans="1:3" x14ac:dyDescent="0.35">
      <c r="A15" s="5" t="s">
        <v>41</v>
      </c>
      <c r="B15" s="5" t="s">
        <v>4</v>
      </c>
      <c r="C15" s="2"/>
    </row>
    <row r="16" spans="1:3" x14ac:dyDescent="0.35">
      <c r="A16" s="5"/>
      <c r="B16" s="5"/>
      <c r="C16" s="2"/>
    </row>
    <row r="17" spans="1:3" x14ac:dyDescent="0.35">
      <c r="A17" s="5" t="s">
        <v>42</v>
      </c>
      <c r="B17" s="5" t="s">
        <v>23</v>
      </c>
      <c r="C17" s="2"/>
    </row>
    <row r="18" spans="1:3" x14ac:dyDescent="0.35">
      <c r="A18" s="5"/>
      <c r="B18" s="5"/>
      <c r="C18" s="2"/>
    </row>
    <row r="19" spans="1:3" x14ac:dyDescent="0.35">
      <c r="A19" s="5" t="s">
        <v>43</v>
      </c>
      <c r="B19" s="302" t="s">
        <v>116</v>
      </c>
      <c r="C19" s="302"/>
    </row>
    <row r="20" spans="1:3" x14ac:dyDescent="0.35">
      <c r="A20" s="5"/>
      <c r="B20" s="4"/>
      <c r="C20" s="2"/>
    </row>
    <row r="21" spans="1:3" x14ac:dyDescent="0.35">
      <c r="A21" s="5" t="s">
        <v>316</v>
      </c>
      <c r="B21" s="5" t="s">
        <v>24</v>
      </c>
      <c r="C21" s="2"/>
    </row>
    <row r="22" spans="1:3" x14ac:dyDescent="0.35">
      <c r="A22" s="5"/>
      <c r="B22" s="4"/>
      <c r="C22" s="2"/>
    </row>
    <row r="23" spans="1:3" x14ac:dyDescent="0.35">
      <c r="A23" s="5" t="s">
        <v>44</v>
      </c>
      <c r="B23" s="6" t="s">
        <v>25</v>
      </c>
      <c r="C23" s="2"/>
    </row>
    <row r="24" spans="1:3" x14ac:dyDescent="0.35">
      <c r="A24" s="5"/>
      <c r="C24" s="2"/>
    </row>
    <row r="25" spans="1:3" x14ac:dyDescent="0.35">
      <c r="A25" s="5" t="s">
        <v>45</v>
      </c>
      <c r="B25" s="6" t="s">
        <v>26</v>
      </c>
      <c r="C25" s="2"/>
    </row>
    <row r="26" spans="1:3" x14ac:dyDescent="0.35">
      <c r="A26" s="5"/>
      <c r="C26" s="2"/>
    </row>
    <row r="27" spans="1:3" x14ac:dyDescent="0.35">
      <c r="A27" s="5" t="s">
        <v>46</v>
      </c>
      <c r="B27" s="6" t="s">
        <v>27</v>
      </c>
      <c r="C27" s="2"/>
    </row>
    <row r="28" spans="1:3" x14ac:dyDescent="0.35">
      <c r="A28" s="5"/>
      <c r="C28" s="2"/>
    </row>
    <row r="29" spans="1:3" x14ac:dyDescent="0.35">
      <c r="A29" s="5" t="s">
        <v>47</v>
      </c>
      <c r="B29" s="6" t="s">
        <v>28</v>
      </c>
      <c r="C29" s="2"/>
    </row>
    <row r="30" spans="1:3" x14ac:dyDescent="0.35">
      <c r="A30" s="5"/>
      <c r="C30" s="2"/>
    </row>
    <row r="31" spans="1:3" x14ac:dyDescent="0.35">
      <c r="A31" s="5" t="s">
        <v>48</v>
      </c>
      <c r="B31" s="7" t="s">
        <v>29</v>
      </c>
      <c r="C31" s="7"/>
    </row>
    <row r="32" spans="1:3" x14ac:dyDescent="0.35">
      <c r="A32" s="5"/>
      <c r="C32" s="2"/>
    </row>
    <row r="33" spans="1:3" x14ac:dyDescent="0.35">
      <c r="A33" s="5" t="s">
        <v>49</v>
      </c>
      <c r="B33" s="6" t="s">
        <v>30</v>
      </c>
      <c r="C33" s="2"/>
    </row>
    <row r="34" spans="1:3" x14ac:dyDescent="0.35">
      <c r="A34" s="5"/>
      <c r="C34" s="2"/>
    </row>
    <row r="35" spans="1:3" x14ac:dyDescent="0.35">
      <c r="A35" s="5" t="s">
        <v>50</v>
      </c>
      <c r="B35" s="6" t="s">
        <v>31</v>
      </c>
      <c r="C35" s="2"/>
    </row>
    <row r="36" spans="1:3" x14ac:dyDescent="0.35">
      <c r="A36" s="5"/>
      <c r="C36" s="2"/>
    </row>
    <row r="37" spans="1:3" x14ac:dyDescent="0.35">
      <c r="A37" s="5" t="s">
        <v>51</v>
      </c>
      <c r="B37" s="8" t="s">
        <v>32</v>
      </c>
      <c r="C37" s="8"/>
    </row>
    <row r="38" spans="1:3" x14ac:dyDescent="0.35">
      <c r="A38" s="5"/>
      <c r="B38" s="8" t="s">
        <v>33</v>
      </c>
      <c r="C38" s="8"/>
    </row>
    <row r="39" spans="1:3" x14ac:dyDescent="0.35">
      <c r="A39" s="5"/>
      <c r="B39" s="8" t="s">
        <v>34</v>
      </c>
      <c r="C39" s="8"/>
    </row>
    <row r="40" spans="1:3" x14ac:dyDescent="0.35">
      <c r="A40" s="5"/>
      <c r="C40" s="2"/>
    </row>
    <row r="41" spans="1:3" x14ac:dyDescent="0.35">
      <c r="A41" s="5" t="s">
        <v>52</v>
      </c>
      <c r="B41" s="8" t="s">
        <v>35</v>
      </c>
      <c r="C41" s="2"/>
    </row>
    <row r="42" spans="1:3" x14ac:dyDescent="0.35">
      <c r="A42" s="5"/>
      <c r="C42" s="2"/>
    </row>
    <row r="43" spans="1:3" s="349" customFormat="1" x14ac:dyDescent="0.35">
      <c r="A43" s="346" t="s">
        <v>53</v>
      </c>
      <c r="B43" s="347" t="s">
        <v>36</v>
      </c>
      <c r="C43" s="348"/>
    </row>
    <row r="44" spans="1:3" x14ac:dyDescent="0.35">
      <c r="C44" s="2"/>
    </row>
    <row r="45" spans="1:3" x14ac:dyDescent="0.35">
      <c r="C45" s="2"/>
    </row>
    <row r="46" spans="1:3" x14ac:dyDescent="0.35">
      <c r="C46" s="2"/>
    </row>
  </sheetData>
  <mergeCells count="1">
    <mergeCell ref="A3:B3"/>
  </mergeCells>
  <phoneticPr fontId="0" type="noConversion"/>
  <pageMargins left="1.24015748031496" right="0.70000000000000007" top="1.1437007874015752" bottom="1.1437007874015752" header="0.75000000000000011" footer="0.7500000000000001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0AE-3DC7-40AF-B876-D3548874E026}">
  <dimension ref="A1:F10"/>
  <sheetViews>
    <sheetView workbookViewId="0">
      <selection activeCell="A4" sqref="A4:D4"/>
    </sheetView>
  </sheetViews>
  <sheetFormatPr defaultRowHeight="14.5" x14ac:dyDescent="0.35"/>
  <cols>
    <col min="1" max="1" width="33.5" style="148" customWidth="1"/>
    <col min="2" max="3" width="13" style="148" customWidth="1"/>
    <col min="4" max="4" width="17" style="148" customWidth="1"/>
    <col min="5" max="6" width="8.6640625" style="148" customWidth="1"/>
  </cols>
  <sheetData>
    <row r="1" spans="1:6" ht="15.5" x14ac:dyDescent="0.35">
      <c r="A1" s="161"/>
      <c r="C1" s="419" t="s">
        <v>317</v>
      </c>
      <c r="D1" s="419"/>
    </row>
    <row r="2" spans="1:6" ht="15.5" x14ac:dyDescent="0.35">
      <c r="A2" s="162"/>
    </row>
    <row r="3" spans="1:6" ht="15.5" x14ac:dyDescent="0.35">
      <c r="A3" s="423" t="s">
        <v>17</v>
      </c>
      <c r="B3" s="423"/>
      <c r="C3" s="423"/>
      <c r="D3" s="423"/>
    </row>
    <row r="4" spans="1:6" ht="15.5" x14ac:dyDescent="0.35">
      <c r="A4" s="423" t="s">
        <v>354</v>
      </c>
      <c r="B4" s="423"/>
      <c r="C4" s="423"/>
      <c r="D4" s="423"/>
    </row>
    <row r="5" spans="1:6" ht="15.5" x14ac:dyDescent="0.35">
      <c r="A5" s="163"/>
    </row>
    <row r="6" spans="1:6" ht="15.5" x14ac:dyDescent="0.35">
      <c r="A6" s="424" t="s">
        <v>183</v>
      </c>
      <c r="B6" s="424"/>
      <c r="C6" s="424"/>
      <c r="D6" s="424"/>
    </row>
    <row r="7" spans="1:6" x14ac:dyDescent="0.35">
      <c r="A7" s="164"/>
    </row>
    <row r="8" spans="1:6" ht="29" customHeight="1" x14ac:dyDescent="0.35">
      <c r="A8" s="425" t="s">
        <v>337</v>
      </c>
      <c r="B8" s="425"/>
      <c r="C8" s="425"/>
      <c r="D8" s="425"/>
      <c r="E8" s="425"/>
    </row>
    <row r="9" spans="1:6" s="2" customFormat="1" x14ac:dyDescent="0.35">
      <c r="A9" s="148"/>
      <c r="B9" s="148"/>
      <c r="C9" s="148"/>
      <c r="D9" s="148"/>
      <c r="E9" s="148"/>
      <c r="F9" s="148"/>
    </row>
    <row r="10" spans="1:6" s="2" customFormat="1" x14ac:dyDescent="0.35">
      <c r="A10" s="148"/>
      <c r="B10" s="148"/>
      <c r="C10" s="148"/>
      <c r="D10" s="148"/>
      <c r="E10" s="148"/>
      <c r="F10" s="148"/>
    </row>
  </sheetData>
  <mergeCells count="5">
    <mergeCell ref="C1:D1"/>
    <mergeCell ref="A3:D3"/>
    <mergeCell ref="A4:D4"/>
    <mergeCell ref="A6:D6"/>
    <mergeCell ref="A8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A7D3-4A4F-494A-8C03-42491237D2D8}">
  <dimension ref="A1:G25"/>
  <sheetViews>
    <sheetView workbookViewId="0">
      <selection activeCell="A2" sqref="A2"/>
    </sheetView>
  </sheetViews>
  <sheetFormatPr defaultRowHeight="14" x14ac:dyDescent="0.3"/>
  <cols>
    <col min="1" max="1" width="18.6640625" style="2" customWidth="1"/>
    <col min="2" max="2" width="27.4140625" style="2" customWidth="1"/>
    <col min="3" max="3" width="11.08203125" style="2" customWidth="1"/>
    <col min="4" max="4" width="4.4140625" style="2" customWidth="1"/>
    <col min="5" max="6" width="10.5" style="2" bestFit="1" customWidth="1"/>
    <col min="7" max="7" width="9" style="2"/>
  </cols>
  <sheetData>
    <row r="1" spans="1:7" x14ac:dyDescent="0.3">
      <c r="A1" s="426" t="s">
        <v>353</v>
      </c>
      <c r="B1" s="426"/>
      <c r="C1" s="426"/>
      <c r="D1" s="426"/>
      <c r="E1" s="426"/>
      <c r="F1" s="304"/>
      <c r="G1" s="24"/>
    </row>
    <row r="2" spans="1:7" x14ac:dyDescent="0.3">
      <c r="A2" s="24"/>
      <c r="B2" s="24"/>
      <c r="D2" s="294"/>
      <c r="E2" s="294" t="s">
        <v>164</v>
      </c>
      <c r="G2" s="24"/>
    </row>
    <row r="3" spans="1:7" x14ac:dyDescent="0.3">
      <c r="A3" s="24"/>
      <c r="B3" s="24"/>
      <c r="C3" s="24"/>
      <c r="D3" s="104"/>
      <c r="E3" s="24"/>
      <c r="F3" s="24"/>
      <c r="G3" s="24"/>
    </row>
    <row r="4" spans="1:7" ht="33" customHeight="1" x14ac:dyDescent="0.3">
      <c r="A4" s="427" t="s">
        <v>326</v>
      </c>
      <c r="B4" s="427"/>
      <c r="C4" s="427"/>
      <c r="D4" s="427"/>
      <c r="E4" s="427"/>
      <c r="F4" s="303"/>
      <c r="G4" s="24"/>
    </row>
    <row r="5" spans="1:7" x14ac:dyDescent="0.3">
      <c r="A5" s="24"/>
      <c r="B5" s="24"/>
      <c r="C5" s="24"/>
      <c r="D5" s="104"/>
      <c r="E5" s="24"/>
      <c r="F5" s="24"/>
      <c r="G5" s="24"/>
    </row>
    <row r="6" spans="1:7" x14ac:dyDescent="0.3">
      <c r="A6" s="24"/>
      <c r="B6" s="24"/>
      <c r="C6" s="24"/>
      <c r="D6" s="24"/>
      <c r="E6" s="24"/>
      <c r="F6" s="24"/>
      <c r="G6" s="24"/>
    </row>
    <row r="7" spans="1:7" x14ac:dyDescent="0.3">
      <c r="A7" s="147"/>
      <c r="B7" s="24"/>
      <c r="C7" s="24"/>
      <c r="D7" s="24"/>
      <c r="E7" s="24"/>
      <c r="F7" s="24"/>
      <c r="G7" s="24"/>
    </row>
    <row r="8" spans="1:7" x14ac:dyDescent="0.3">
      <c r="A8" s="24"/>
      <c r="B8" s="24"/>
      <c r="C8" s="24"/>
      <c r="D8" s="24"/>
      <c r="E8" s="24"/>
      <c r="F8" s="24"/>
      <c r="G8" s="24"/>
    </row>
    <row r="9" spans="1:7" x14ac:dyDescent="0.3">
      <c r="A9" s="24"/>
      <c r="B9" s="24"/>
      <c r="C9" s="24"/>
      <c r="D9" s="24"/>
      <c r="E9" s="24"/>
      <c r="F9" s="24"/>
      <c r="G9" s="24"/>
    </row>
    <row r="10" spans="1:7" x14ac:dyDescent="0.3">
      <c r="A10" s="24"/>
      <c r="B10" s="24"/>
      <c r="C10" s="24"/>
      <c r="D10" s="24"/>
      <c r="E10" s="24"/>
      <c r="F10" s="24"/>
      <c r="G10" s="24"/>
    </row>
    <row r="11" spans="1:7" x14ac:dyDescent="0.3">
      <c r="A11" s="24"/>
      <c r="B11" s="24"/>
      <c r="C11" s="24"/>
      <c r="D11" s="24"/>
      <c r="E11" s="24"/>
      <c r="F11" s="24"/>
      <c r="G11" s="24"/>
    </row>
    <row r="12" spans="1:7" x14ac:dyDescent="0.3">
      <c r="A12" s="24"/>
      <c r="B12" s="24"/>
      <c r="C12" s="24"/>
      <c r="D12" s="24"/>
      <c r="E12" s="24"/>
      <c r="F12" s="24"/>
      <c r="G12" s="24"/>
    </row>
    <row r="13" spans="1:7" x14ac:dyDescent="0.3">
      <c r="A13" s="24"/>
      <c r="B13" s="24"/>
      <c r="C13" s="24"/>
      <c r="D13" s="24"/>
      <c r="E13" s="24"/>
      <c r="F13" s="24"/>
      <c r="G13" s="24"/>
    </row>
    <row r="14" spans="1:7" x14ac:dyDescent="0.3">
      <c r="A14" s="24"/>
      <c r="B14" s="24"/>
      <c r="C14" s="24"/>
      <c r="D14" s="24"/>
      <c r="E14" s="24"/>
      <c r="F14" s="24"/>
      <c r="G14" s="24"/>
    </row>
    <row r="15" spans="1:7" x14ac:dyDescent="0.3">
      <c r="A15" s="24"/>
      <c r="B15" s="24"/>
      <c r="C15" s="24"/>
      <c r="D15" s="24"/>
      <c r="E15" s="24"/>
      <c r="F15" s="24"/>
      <c r="G15" s="24"/>
    </row>
    <row r="16" spans="1:7" x14ac:dyDescent="0.3">
      <c r="A16" s="24"/>
      <c r="B16" s="24"/>
      <c r="C16" s="24"/>
      <c r="D16" s="24"/>
      <c r="E16" s="24"/>
      <c r="F16" s="24"/>
      <c r="G16" s="24"/>
    </row>
    <row r="17" spans="1:7" x14ac:dyDescent="0.3">
      <c r="A17" s="24"/>
      <c r="B17" s="24"/>
      <c r="C17" s="24"/>
      <c r="D17" s="24"/>
      <c r="E17" s="24"/>
      <c r="F17" s="24"/>
      <c r="G17" s="24"/>
    </row>
    <row r="18" spans="1:7" x14ac:dyDescent="0.3">
      <c r="A18" s="24"/>
      <c r="B18" s="24"/>
      <c r="C18" s="24"/>
      <c r="D18" s="24"/>
      <c r="E18" s="24"/>
      <c r="F18" s="24"/>
      <c r="G18" s="24"/>
    </row>
    <row r="19" spans="1:7" x14ac:dyDescent="0.3">
      <c r="A19" s="24"/>
      <c r="B19" s="24"/>
      <c r="C19" s="24"/>
      <c r="D19" s="24"/>
      <c r="E19" s="24"/>
      <c r="F19" s="24"/>
      <c r="G19" s="24"/>
    </row>
    <row r="20" spans="1:7" x14ac:dyDescent="0.3">
      <c r="A20" s="24"/>
      <c r="B20" s="24"/>
      <c r="C20" s="24"/>
      <c r="D20" s="24"/>
      <c r="E20" s="24"/>
      <c r="F20" s="24"/>
      <c r="G20" s="24"/>
    </row>
    <row r="21" spans="1:7" x14ac:dyDescent="0.3">
      <c r="A21" s="24"/>
      <c r="B21" s="24"/>
      <c r="C21" s="24"/>
      <c r="D21" s="24"/>
      <c r="E21" s="24"/>
      <c r="F21" s="24"/>
      <c r="G21" s="24"/>
    </row>
    <row r="22" spans="1:7" x14ac:dyDescent="0.3">
      <c r="A22" s="24"/>
      <c r="B22" s="24"/>
      <c r="C22" s="24"/>
      <c r="D22" s="24"/>
      <c r="E22" s="24"/>
      <c r="F22" s="24"/>
      <c r="G22" s="24"/>
    </row>
    <row r="23" spans="1:7" x14ac:dyDescent="0.3">
      <c r="A23" s="24"/>
      <c r="B23" s="24"/>
      <c r="C23" s="24"/>
      <c r="D23" s="24"/>
      <c r="E23" s="24"/>
      <c r="F23" s="24"/>
      <c r="G23" s="24"/>
    </row>
    <row r="24" spans="1:7" x14ac:dyDescent="0.3">
      <c r="A24" s="24"/>
      <c r="B24" s="24"/>
      <c r="C24" s="24"/>
      <c r="D24" s="24"/>
      <c r="E24" s="24"/>
      <c r="F24" s="24"/>
      <c r="G24" s="24"/>
    </row>
    <row r="25" spans="1:7" x14ac:dyDescent="0.3">
      <c r="A25" s="24"/>
      <c r="B25" s="24"/>
      <c r="C25" s="24"/>
      <c r="D25" s="24"/>
      <c r="E25" s="24"/>
      <c r="F25" s="24"/>
      <c r="G25" s="24"/>
    </row>
  </sheetData>
  <mergeCells count="2">
    <mergeCell ref="A1:E1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61E3-F19A-4A38-886D-601A5CAB63E7}">
  <dimension ref="A1:T26"/>
  <sheetViews>
    <sheetView workbookViewId="0">
      <selection activeCell="M18" sqref="M18"/>
    </sheetView>
  </sheetViews>
  <sheetFormatPr defaultRowHeight="14" x14ac:dyDescent="0.3"/>
  <cols>
    <col min="1" max="1" width="27.08203125" style="2" customWidth="1"/>
    <col min="2" max="2" width="11.4140625" style="2" customWidth="1"/>
    <col min="3" max="3" width="11.5" style="2" customWidth="1"/>
    <col min="4" max="4" width="11.6640625" style="2" customWidth="1"/>
    <col min="5" max="5" width="11" style="2" customWidth="1"/>
    <col min="6" max="6" width="11.5" style="2" customWidth="1"/>
    <col min="7" max="7" width="12.58203125" style="2" customWidth="1"/>
    <col min="8" max="8" width="13.6640625" style="2" customWidth="1"/>
    <col min="9" max="9" width="12.1640625" style="2" customWidth="1"/>
    <col min="10" max="10" width="13" style="2" customWidth="1"/>
    <col min="11" max="11" width="12.6640625" style="2" customWidth="1"/>
    <col min="12" max="12" width="16.58203125" style="2" customWidth="1"/>
    <col min="13" max="13" width="12.1640625" style="2" customWidth="1"/>
    <col min="14" max="14" width="14" style="2" customWidth="1"/>
    <col min="15" max="15" width="13.6640625" style="116" customWidth="1"/>
    <col min="16" max="16" width="12.1640625" style="116" customWidth="1"/>
    <col min="17" max="17" width="15.1640625" style="24" bestFit="1" customWidth="1"/>
    <col min="18" max="18" width="18.58203125" style="24" customWidth="1"/>
    <col min="19" max="20" width="9" style="2"/>
  </cols>
  <sheetData>
    <row r="1" spans="1:18" x14ac:dyDescent="0.3">
      <c r="A1" s="6" t="s">
        <v>325</v>
      </c>
      <c r="J1" s="4"/>
      <c r="M1" s="6"/>
      <c r="N1" s="6" t="s">
        <v>168</v>
      </c>
    </row>
    <row r="2" spans="1:18" s="2" customFormat="1" x14ac:dyDescent="0.3">
      <c r="A2" s="6"/>
      <c r="J2" s="4"/>
      <c r="M2" s="6"/>
      <c r="N2" s="6"/>
      <c r="O2" s="116"/>
      <c r="P2" s="116"/>
      <c r="Q2" s="24"/>
      <c r="R2" s="24"/>
    </row>
    <row r="3" spans="1:18" x14ac:dyDescent="0.3">
      <c r="A3" s="6" t="s">
        <v>352</v>
      </c>
      <c r="B3" s="104"/>
      <c r="C3" s="104" t="s">
        <v>12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8" x14ac:dyDescent="0.3">
      <c r="A4" s="6"/>
      <c r="B4" s="321" t="s">
        <v>186</v>
      </c>
      <c r="C4" s="321" t="s">
        <v>187</v>
      </c>
      <c r="D4" s="321" t="s">
        <v>188</v>
      </c>
      <c r="E4" s="321" t="s">
        <v>189</v>
      </c>
      <c r="F4" s="321" t="s">
        <v>190</v>
      </c>
      <c r="G4" s="321" t="s">
        <v>191</v>
      </c>
      <c r="H4" s="321" t="s">
        <v>192</v>
      </c>
      <c r="I4" s="321" t="s">
        <v>193</v>
      </c>
      <c r="J4" s="321" t="s">
        <v>194</v>
      </c>
      <c r="K4" s="321" t="s">
        <v>195</v>
      </c>
      <c r="L4" s="321" t="s">
        <v>196</v>
      </c>
      <c r="M4" s="321" t="s">
        <v>197</v>
      </c>
      <c r="N4" s="104" t="s">
        <v>120</v>
      </c>
    </row>
    <row r="5" spans="1:18" ht="14.5" thickBot="1" x14ac:dyDescent="0.35">
      <c r="A5" s="76" t="s">
        <v>198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05"/>
    </row>
    <row r="6" spans="1:18" x14ac:dyDescent="0.3">
      <c r="A6" s="167" t="s">
        <v>6</v>
      </c>
      <c r="B6" s="168">
        <f>12500000+63500000</f>
        <v>76000000</v>
      </c>
      <c r="C6" s="168">
        <f>12500000+148472746</f>
        <v>160972746</v>
      </c>
      <c r="D6" s="168">
        <f>12500000+1500000+100000000</f>
        <v>114000000</v>
      </c>
      <c r="E6" s="168">
        <f>12500000+31750000</f>
        <v>44250000</v>
      </c>
      <c r="F6" s="168">
        <v>12500000</v>
      </c>
      <c r="G6" s="168">
        <f>12500000+10629921</f>
        <v>23129921</v>
      </c>
      <c r="H6" s="168">
        <f>12500000+31750000</f>
        <v>44250000</v>
      </c>
      <c r="I6" s="168">
        <v>12500000</v>
      </c>
      <c r="J6" s="168">
        <v>12500000</v>
      </c>
      <c r="K6" s="168">
        <f>12500000+31750000</f>
        <v>44250000</v>
      </c>
      <c r="L6" s="168">
        <f>12500000+314835255</f>
        <v>327335255</v>
      </c>
      <c r="M6" s="168">
        <f>17000000+260987517-735000</f>
        <v>277252517</v>
      </c>
      <c r="N6" s="169">
        <f>SUM(B6:M6)</f>
        <v>1148940439</v>
      </c>
      <c r="O6" s="132">
        <f>'Működési bevételek'!E10</f>
        <v>1148940438</v>
      </c>
      <c r="P6" s="132">
        <f t="shared" ref="P6:P19" si="0">O6-N6</f>
        <v>-1</v>
      </c>
      <c r="Q6" s="76"/>
    </row>
    <row r="7" spans="1:18" x14ac:dyDescent="0.3">
      <c r="A7" s="170" t="s">
        <v>199</v>
      </c>
      <c r="B7" s="171">
        <v>250000</v>
      </c>
      <c r="C7" s="171">
        <v>250000</v>
      </c>
      <c r="D7" s="171">
        <v>250000</v>
      </c>
      <c r="E7" s="171">
        <v>250000</v>
      </c>
      <c r="F7" s="171">
        <v>250000</v>
      </c>
      <c r="G7" s="171">
        <v>250000</v>
      </c>
      <c r="H7" s="171">
        <v>250000</v>
      </c>
      <c r="I7" s="171">
        <v>250000</v>
      </c>
      <c r="J7" s="171">
        <v>250000</v>
      </c>
      <c r="K7" s="171">
        <v>250000</v>
      </c>
      <c r="L7" s="171">
        <v>250000</v>
      </c>
      <c r="M7" s="171">
        <v>250000</v>
      </c>
      <c r="N7" s="172">
        <f t="shared" ref="N7:N10" si="1">SUM(B7:M7)</f>
        <v>3000000</v>
      </c>
      <c r="O7" s="132">
        <f>'Működési bevételek'!H8</f>
        <v>3000000</v>
      </c>
      <c r="P7" s="132">
        <f t="shared" si="0"/>
        <v>0</v>
      </c>
      <c r="Q7" s="76"/>
    </row>
    <row r="8" spans="1:18" s="2" customFormat="1" x14ac:dyDescent="0.3">
      <c r="A8" s="170" t="s">
        <v>320</v>
      </c>
      <c r="B8" s="171">
        <v>0</v>
      </c>
      <c r="C8" s="171">
        <v>0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2">
        <f t="shared" si="1"/>
        <v>0</v>
      </c>
      <c r="O8" s="132">
        <f>'Felhalmozási bevételek'!F9</f>
        <v>0</v>
      </c>
      <c r="P8" s="132">
        <f t="shared" si="0"/>
        <v>0</v>
      </c>
      <c r="Q8" s="76"/>
      <c r="R8" s="24"/>
    </row>
    <row r="9" spans="1:18" s="2" customFormat="1" ht="25.5" x14ac:dyDescent="0.3">
      <c r="A9" s="350" t="s">
        <v>369</v>
      </c>
      <c r="B9" s="171">
        <v>0</v>
      </c>
      <c r="C9" s="171">
        <v>0</v>
      </c>
      <c r="D9" s="171">
        <v>167817244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f>307499173+25500000</f>
        <v>332999173</v>
      </c>
      <c r="N9" s="172">
        <f>SUM(B9:M9)</f>
        <v>500816417</v>
      </c>
      <c r="O9" s="132">
        <f>Mérleg!C22</f>
        <v>500816418</v>
      </c>
      <c r="P9" s="132">
        <f t="shared" si="0"/>
        <v>1</v>
      </c>
      <c r="Q9" s="76"/>
      <c r="R9" s="24"/>
    </row>
    <row r="10" spans="1:18" x14ac:dyDescent="0.3">
      <c r="A10" s="170" t="s">
        <v>99</v>
      </c>
      <c r="B10" s="171">
        <v>2559465</v>
      </c>
      <c r="C10" s="171">
        <v>0</v>
      </c>
      <c r="D10" s="171">
        <v>0</v>
      </c>
      <c r="E10" s="171">
        <v>7103959</v>
      </c>
      <c r="F10" s="171">
        <v>0</v>
      </c>
      <c r="G10" s="171">
        <v>0</v>
      </c>
      <c r="H10" s="171">
        <v>0</v>
      </c>
      <c r="I10" s="171">
        <v>75955465</v>
      </c>
      <c r="J10" s="171">
        <v>2559465</v>
      </c>
      <c r="K10" s="171">
        <v>41000000</v>
      </c>
      <c r="L10" s="171">
        <v>3269269</v>
      </c>
      <c r="M10" s="171">
        <v>17072586</v>
      </c>
      <c r="N10" s="172">
        <f t="shared" si="1"/>
        <v>149520209</v>
      </c>
      <c r="O10" s="132">
        <f>Mérleg!C16</f>
        <v>149520209</v>
      </c>
      <c r="P10" s="132">
        <f t="shared" si="0"/>
        <v>0</v>
      </c>
    </row>
    <row r="11" spans="1:18" ht="14.5" thickBot="1" x14ac:dyDescent="0.35">
      <c r="A11" s="173" t="s">
        <v>7</v>
      </c>
      <c r="B11" s="174">
        <f t="shared" ref="B11:O11" si="2">SUM(B6:B10)</f>
        <v>78809465</v>
      </c>
      <c r="C11" s="174">
        <f t="shared" si="2"/>
        <v>161222746</v>
      </c>
      <c r="D11" s="174">
        <f t="shared" si="2"/>
        <v>282067244</v>
      </c>
      <c r="E11" s="174">
        <f t="shared" si="2"/>
        <v>51603959</v>
      </c>
      <c r="F11" s="174">
        <f t="shared" si="2"/>
        <v>12750000</v>
      </c>
      <c r="G11" s="174">
        <f t="shared" si="2"/>
        <v>23379921</v>
      </c>
      <c r="H11" s="174">
        <f t="shared" si="2"/>
        <v>44500000</v>
      </c>
      <c r="I11" s="174">
        <f t="shared" si="2"/>
        <v>88705465</v>
      </c>
      <c r="J11" s="174">
        <f t="shared" si="2"/>
        <v>15309465</v>
      </c>
      <c r="K11" s="174">
        <f t="shared" si="2"/>
        <v>85500000</v>
      </c>
      <c r="L11" s="174">
        <f t="shared" si="2"/>
        <v>330854524</v>
      </c>
      <c r="M11" s="174">
        <f t="shared" si="2"/>
        <v>627574276</v>
      </c>
      <c r="N11" s="177">
        <f t="shared" si="2"/>
        <v>1802277065</v>
      </c>
      <c r="O11" s="132">
        <f t="shared" si="2"/>
        <v>1802277065</v>
      </c>
      <c r="P11" s="132">
        <f t="shared" si="0"/>
        <v>0</v>
      </c>
      <c r="Q11" s="76"/>
    </row>
    <row r="12" spans="1:18" ht="14.5" thickBot="1" x14ac:dyDescent="0.35">
      <c r="A12" s="7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05"/>
      <c r="P12" s="132">
        <f t="shared" si="0"/>
        <v>0</v>
      </c>
    </row>
    <row r="13" spans="1:18" x14ac:dyDescent="0.3">
      <c r="A13" s="167" t="s">
        <v>3</v>
      </c>
      <c r="B13" s="168">
        <v>1200000</v>
      </c>
      <c r="C13" s="168">
        <v>1200000</v>
      </c>
      <c r="D13" s="168">
        <v>1200000</v>
      </c>
      <c r="E13" s="168">
        <v>1200000</v>
      </c>
      <c r="F13" s="168">
        <v>1200000</v>
      </c>
      <c r="G13" s="168">
        <v>1200000</v>
      </c>
      <c r="H13" s="168">
        <v>1200000</v>
      </c>
      <c r="I13" s="168">
        <v>1200000</v>
      </c>
      <c r="J13" s="168">
        <v>1200000</v>
      </c>
      <c r="K13" s="168">
        <v>1200000</v>
      </c>
      <c r="L13" s="168">
        <f>1200000+2400000</f>
        <v>3600000</v>
      </c>
      <c r="M13" s="168">
        <f>1200000+600000</f>
        <v>1800000</v>
      </c>
      <c r="N13" s="169">
        <f>SUM(B13:M13)</f>
        <v>17400000</v>
      </c>
      <c r="O13" s="132">
        <f>'Működési kiadások'!E10</f>
        <v>17400000</v>
      </c>
      <c r="P13" s="132">
        <f t="shared" si="0"/>
        <v>0</v>
      </c>
      <c r="Q13" s="175"/>
      <c r="R13" s="176">
        <f>Q13/2</f>
        <v>0</v>
      </c>
    </row>
    <row r="14" spans="1:18" x14ac:dyDescent="0.3">
      <c r="A14" s="170" t="s">
        <v>16</v>
      </c>
      <c r="B14" s="171">
        <v>153920</v>
      </c>
      <c r="C14" s="171">
        <v>153920</v>
      </c>
      <c r="D14" s="171">
        <v>153920</v>
      </c>
      <c r="E14" s="171">
        <v>153920</v>
      </c>
      <c r="F14" s="171">
        <v>153920</v>
      </c>
      <c r="G14" s="171">
        <v>153920</v>
      </c>
      <c r="H14" s="171">
        <v>153920</v>
      </c>
      <c r="I14" s="171">
        <v>153920</v>
      </c>
      <c r="J14" s="171">
        <v>153920</v>
      </c>
      <c r="K14" s="171">
        <v>153920</v>
      </c>
      <c r="L14" s="171">
        <f>153920+312000</f>
        <v>465920</v>
      </c>
      <c r="M14" s="171">
        <f>153920+116891+134874</f>
        <v>405685</v>
      </c>
      <c r="N14" s="172">
        <f t="shared" ref="N14:N18" si="3">SUM(B14:M14)</f>
        <v>2410805</v>
      </c>
      <c r="O14" s="132">
        <f>'Működési kiadások'!F10</f>
        <v>2410805</v>
      </c>
      <c r="P14" s="132">
        <f t="shared" si="0"/>
        <v>0</v>
      </c>
      <c r="Q14" s="175"/>
      <c r="R14" s="176">
        <f>Q14/2</f>
        <v>0</v>
      </c>
    </row>
    <row r="15" spans="1:18" x14ac:dyDescent="0.3">
      <c r="A15" s="170" t="s">
        <v>15</v>
      </c>
      <c r="B15" s="171">
        <v>18852105</v>
      </c>
      <c r="C15" s="171">
        <v>18852105</v>
      </c>
      <c r="D15" s="171">
        <v>18952105</v>
      </c>
      <c r="E15" s="171">
        <v>18852105</v>
      </c>
      <c r="F15" s="171">
        <v>18952105</v>
      </c>
      <c r="G15" s="171">
        <v>18852105</v>
      </c>
      <c r="H15" s="171">
        <v>18952105</v>
      </c>
      <c r="I15" s="171">
        <v>18852105</v>
      </c>
      <c r="J15" s="171">
        <v>18952105</v>
      </c>
      <c r="K15" s="171">
        <v>18852105</v>
      </c>
      <c r="L15" s="171">
        <v>18952105</v>
      </c>
      <c r="M15" s="171">
        <f>18852102+84248</f>
        <v>18936350</v>
      </c>
      <c r="N15" s="172">
        <f>SUM(B15:M15)</f>
        <v>226809505</v>
      </c>
      <c r="O15" s="132">
        <f>'Működési kiadások'!G10</f>
        <v>226809505</v>
      </c>
      <c r="P15" s="132">
        <f t="shared" si="0"/>
        <v>0</v>
      </c>
      <c r="Q15" s="76"/>
    </row>
    <row r="16" spans="1:18" x14ac:dyDescent="0.3">
      <c r="A16" s="170" t="s">
        <v>200</v>
      </c>
      <c r="B16" s="171">
        <v>0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2">
        <f t="shared" si="3"/>
        <v>0</v>
      </c>
      <c r="O16" s="132">
        <v>0</v>
      </c>
      <c r="P16" s="132">
        <f t="shared" si="0"/>
        <v>0</v>
      </c>
      <c r="Q16" s="76"/>
    </row>
    <row r="17" spans="1:17" x14ac:dyDescent="0.3">
      <c r="A17" s="170" t="s">
        <v>11</v>
      </c>
      <c r="B17" s="171">
        <v>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641235700</v>
      </c>
      <c r="L17" s="171">
        <v>0</v>
      </c>
      <c r="M17" s="171">
        <f>839656055+24765000</f>
        <v>864421055</v>
      </c>
      <c r="N17" s="172">
        <f>SUM(B17:M17)</f>
        <v>1505656755</v>
      </c>
      <c r="O17" s="132">
        <f>'Felhalmozási kiadások'!J12</f>
        <v>1505656755</v>
      </c>
      <c r="P17" s="132">
        <f t="shared" si="0"/>
        <v>0</v>
      </c>
      <c r="Q17" s="76"/>
    </row>
    <row r="18" spans="1:17" x14ac:dyDescent="0.3">
      <c r="A18" s="170" t="s">
        <v>203</v>
      </c>
      <c r="B18" s="171">
        <v>0</v>
      </c>
      <c r="C18" s="171">
        <v>0</v>
      </c>
      <c r="D18" s="171">
        <v>0</v>
      </c>
      <c r="E18" s="171"/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50000000</v>
      </c>
      <c r="N18" s="172">
        <f t="shared" si="3"/>
        <v>50000000</v>
      </c>
      <c r="O18" s="132">
        <f>'Működési kiadások'!K10</f>
        <v>50000000</v>
      </c>
      <c r="P18" s="132">
        <f t="shared" si="0"/>
        <v>0</v>
      </c>
      <c r="Q18" s="76"/>
    </row>
    <row r="19" spans="1:17" ht="14.5" thickBot="1" x14ac:dyDescent="0.35">
      <c r="A19" s="173" t="s">
        <v>5</v>
      </c>
      <c r="B19" s="174">
        <f t="shared" ref="B19:O19" si="4">SUM(B13:B18)</f>
        <v>20206025</v>
      </c>
      <c r="C19" s="174">
        <f t="shared" si="4"/>
        <v>20206025</v>
      </c>
      <c r="D19" s="174">
        <f t="shared" si="4"/>
        <v>20306025</v>
      </c>
      <c r="E19" s="174">
        <f t="shared" si="4"/>
        <v>20206025</v>
      </c>
      <c r="F19" s="174">
        <f t="shared" si="4"/>
        <v>20306025</v>
      </c>
      <c r="G19" s="174">
        <f t="shared" si="4"/>
        <v>20206025</v>
      </c>
      <c r="H19" s="174">
        <f t="shared" si="4"/>
        <v>20306025</v>
      </c>
      <c r="I19" s="174">
        <f t="shared" si="4"/>
        <v>20206025</v>
      </c>
      <c r="J19" s="174">
        <f t="shared" si="4"/>
        <v>20306025</v>
      </c>
      <c r="K19" s="174">
        <f t="shared" si="4"/>
        <v>661441725</v>
      </c>
      <c r="L19" s="174">
        <f t="shared" si="4"/>
        <v>23018025</v>
      </c>
      <c r="M19" s="174">
        <f t="shared" si="4"/>
        <v>935563090</v>
      </c>
      <c r="N19" s="177">
        <f t="shared" si="4"/>
        <v>1802277065</v>
      </c>
      <c r="O19" s="132">
        <f t="shared" si="4"/>
        <v>1802277065</v>
      </c>
      <c r="P19" s="132">
        <f t="shared" si="0"/>
        <v>0</v>
      </c>
      <c r="Q19" s="76"/>
    </row>
    <row r="20" spans="1:17" x14ac:dyDescent="0.3">
      <c r="A20" s="7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05" t="s">
        <v>198</v>
      </c>
    </row>
    <row r="21" spans="1:17" x14ac:dyDescent="0.3">
      <c r="A21" s="76" t="s">
        <v>204</v>
      </c>
      <c r="B21" s="166">
        <f t="shared" ref="B21:N21" si="5">B11-B19</f>
        <v>58603440</v>
      </c>
      <c r="C21" s="166">
        <f t="shared" si="5"/>
        <v>141016721</v>
      </c>
      <c r="D21" s="166">
        <f t="shared" si="5"/>
        <v>261761219</v>
      </c>
      <c r="E21" s="166">
        <f t="shared" si="5"/>
        <v>31397934</v>
      </c>
      <c r="F21" s="166">
        <f t="shared" si="5"/>
        <v>-7556025</v>
      </c>
      <c r="G21" s="166">
        <f t="shared" si="5"/>
        <v>3173896</v>
      </c>
      <c r="H21" s="166">
        <f t="shared" si="5"/>
        <v>24193975</v>
      </c>
      <c r="I21" s="166">
        <f t="shared" si="5"/>
        <v>68499440</v>
      </c>
      <c r="J21" s="166">
        <f t="shared" si="5"/>
        <v>-4996560</v>
      </c>
      <c r="K21" s="166">
        <f t="shared" si="5"/>
        <v>-575941725</v>
      </c>
      <c r="L21" s="166">
        <f t="shared" si="5"/>
        <v>307836499</v>
      </c>
      <c r="M21" s="166">
        <f t="shared" si="5"/>
        <v>-307988814</v>
      </c>
      <c r="N21" s="166">
        <f t="shared" si="5"/>
        <v>0</v>
      </c>
      <c r="O21" s="132"/>
    </row>
    <row r="22" spans="1:17" x14ac:dyDescent="0.3">
      <c r="A22" s="11" t="s">
        <v>205</v>
      </c>
      <c r="B22" s="105">
        <f>B21</f>
        <v>58603440</v>
      </c>
      <c r="C22" s="105">
        <f>B22+C21</f>
        <v>199620161</v>
      </c>
      <c r="D22" s="105">
        <f t="shared" ref="D22:M22" si="6">C22+D21</f>
        <v>461381380</v>
      </c>
      <c r="E22" s="105">
        <f t="shared" si="6"/>
        <v>492779314</v>
      </c>
      <c r="F22" s="105">
        <f t="shared" si="6"/>
        <v>485223289</v>
      </c>
      <c r="G22" s="105">
        <f t="shared" si="6"/>
        <v>488397185</v>
      </c>
      <c r="H22" s="105">
        <f t="shared" si="6"/>
        <v>512591160</v>
      </c>
      <c r="I22" s="105">
        <f t="shared" si="6"/>
        <v>581090600</v>
      </c>
      <c r="J22" s="105">
        <f t="shared" si="6"/>
        <v>576094040</v>
      </c>
      <c r="K22" s="105">
        <f t="shared" si="6"/>
        <v>152315</v>
      </c>
      <c r="L22" s="105">
        <f>K22+L21</f>
        <v>307988814</v>
      </c>
      <c r="M22" s="105">
        <f t="shared" si="6"/>
        <v>0</v>
      </c>
      <c r="N22" s="166"/>
    </row>
    <row r="23" spans="1:17" x14ac:dyDescent="0.3">
      <c r="A23" s="2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66"/>
      <c r="M23" s="178"/>
      <c r="N23" s="178"/>
    </row>
    <row r="26" spans="1:17" x14ac:dyDescent="0.3">
      <c r="A26" s="147"/>
      <c r="N26" s="1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D387-ABDB-424E-B54B-8D62CACCA798}">
  <dimension ref="A1:H224"/>
  <sheetViews>
    <sheetView workbookViewId="0">
      <selection activeCell="H24" sqref="H24"/>
    </sheetView>
  </sheetViews>
  <sheetFormatPr defaultRowHeight="14" x14ac:dyDescent="0.3"/>
  <cols>
    <col min="1" max="1" width="27.6640625" style="2" customWidth="1"/>
    <col min="2" max="2" width="13" style="2" customWidth="1"/>
    <col min="3" max="3" width="15.6640625" style="2" customWidth="1"/>
    <col min="4" max="4" width="12.9140625" style="2" customWidth="1"/>
    <col min="5" max="5" width="14.4140625" style="2" customWidth="1"/>
    <col min="6" max="8" width="9" style="2"/>
  </cols>
  <sheetData>
    <row r="1" spans="1:8" s="2" customFormat="1" x14ac:dyDescent="0.3">
      <c r="A1" s="6" t="s">
        <v>325</v>
      </c>
    </row>
    <row r="2" spans="1:8" s="2" customFormat="1" x14ac:dyDescent="0.3"/>
    <row r="3" spans="1:8" x14ac:dyDescent="0.3">
      <c r="A3" s="426" t="s">
        <v>370</v>
      </c>
      <c r="B3" s="426"/>
      <c r="C3" s="426"/>
      <c r="D3" s="426"/>
      <c r="E3" s="426"/>
      <c r="F3" s="426"/>
      <c r="G3" s="24"/>
      <c r="H3" s="24"/>
    </row>
    <row r="4" spans="1:8" x14ac:dyDescent="0.3">
      <c r="A4" s="426" t="s">
        <v>206</v>
      </c>
      <c r="B4" s="426"/>
      <c r="C4" s="426"/>
      <c r="D4" s="426"/>
      <c r="E4" s="426"/>
      <c r="F4" s="426"/>
      <c r="G4" s="24"/>
      <c r="H4" s="24"/>
    </row>
    <row r="5" spans="1:8" x14ac:dyDescent="0.3">
      <c r="A5" s="24"/>
      <c r="B5" s="116"/>
      <c r="C5" s="24"/>
      <c r="D5" s="24"/>
      <c r="E5" s="5" t="s">
        <v>318</v>
      </c>
      <c r="F5" s="6"/>
      <c r="G5" s="24"/>
      <c r="H5" s="24"/>
    </row>
    <row r="6" spans="1:8" ht="14.5" thickBot="1" x14ac:dyDescent="0.35">
      <c r="A6" s="24"/>
      <c r="B6" s="24"/>
      <c r="C6" s="24"/>
      <c r="D6" s="24"/>
      <c r="E6" s="24"/>
      <c r="F6" s="6"/>
      <c r="G6" s="24"/>
      <c r="H6" s="24"/>
    </row>
    <row r="7" spans="1:8" ht="14.5" thickBot="1" x14ac:dyDescent="0.35">
      <c r="A7" s="74"/>
      <c r="B7" s="179">
        <v>2025</v>
      </c>
      <c r="C7" s="179">
        <v>2026</v>
      </c>
      <c r="D7" s="179">
        <v>2027</v>
      </c>
      <c r="E7" s="179">
        <v>2028</v>
      </c>
      <c r="F7" s="24"/>
      <c r="G7" s="24"/>
      <c r="H7" s="24"/>
    </row>
    <row r="8" spans="1:8" x14ac:dyDescent="0.3">
      <c r="A8" s="27" t="s">
        <v>311</v>
      </c>
      <c r="B8" s="180">
        <f>Mérleg!C6</f>
        <v>1148940438</v>
      </c>
      <c r="C8" s="180">
        <v>950000000</v>
      </c>
      <c r="D8" s="180">
        <v>950000000</v>
      </c>
      <c r="E8" s="180">
        <v>950000000</v>
      </c>
      <c r="F8" s="24"/>
      <c r="G8" s="24"/>
      <c r="H8" s="24"/>
    </row>
    <row r="9" spans="1:8" x14ac:dyDescent="0.3">
      <c r="A9" s="19" t="s">
        <v>67</v>
      </c>
      <c r="B9" s="181">
        <f>Mérleg!C7</f>
        <v>3000000</v>
      </c>
      <c r="C9" s="181">
        <v>3000000</v>
      </c>
      <c r="D9" s="181">
        <v>3000000</v>
      </c>
      <c r="E9" s="181">
        <v>3000000</v>
      </c>
      <c r="F9" s="24"/>
      <c r="G9" s="24"/>
      <c r="H9" s="24"/>
    </row>
    <row r="10" spans="1:8" x14ac:dyDescent="0.3">
      <c r="A10" s="19" t="s">
        <v>70</v>
      </c>
      <c r="B10" s="181">
        <f>'Működési kiadások'!I9</f>
        <v>0</v>
      </c>
      <c r="C10" s="181">
        <v>0</v>
      </c>
      <c r="D10" s="181">
        <v>0</v>
      </c>
      <c r="E10" s="181">
        <v>0</v>
      </c>
      <c r="F10" s="24"/>
      <c r="G10" s="24"/>
      <c r="H10" s="24"/>
    </row>
    <row r="11" spans="1:8" x14ac:dyDescent="0.3">
      <c r="A11" s="19" t="s">
        <v>208</v>
      </c>
      <c r="B11" s="181">
        <f>[1]Mérleg!C9</f>
        <v>0</v>
      </c>
      <c r="C11" s="181">
        <v>0</v>
      </c>
      <c r="D11" s="181">
        <v>0</v>
      </c>
      <c r="E11" s="181">
        <v>0</v>
      </c>
      <c r="F11" s="24"/>
      <c r="G11" s="24"/>
      <c r="H11" s="24"/>
    </row>
    <row r="12" spans="1:8" ht="14.5" thickBot="1" x14ac:dyDescent="0.35">
      <c r="A12" s="47" t="s">
        <v>209</v>
      </c>
      <c r="B12" s="182">
        <f>[1]Mérleg!C11</f>
        <v>0</v>
      </c>
      <c r="C12" s="182">
        <v>0</v>
      </c>
      <c r="D12" s="182">
        <v>0</v>
      </c>
      <c r="E12" s="182">
        <v>0</v>
      </c>
      <c r="F12" s="24"/>
      <c r="G12" s="24"/>
      <c r="H12" s="24"/>
    </row>
    <row r="13" spans="1:8" ht="14.5" thickBot="1" x14ac:dyDescent="0.35">
      <c r="A13" s="18" t="s">
        <v>83</v>
      </c>
      <c r="B13" s="75">
        <f>SUM(B8:B12)</f>
        <v>1151940438</v>
      </c>
      <c r="C13" s="75">
        <f>SUM(C8:C12)</f>
        <v>953000000</v>
      </c>
      <c r="D13" s="75">
        <f>SUM(D8:D12)</f>
        <v>953000000</v>
      </c>
      <c r="E13" s="75">
        <f>SUM(E8:E12)</f>
        <v>953000000</v>
      </c>
      <c r="F13" s="24"/>
      <c r="G13" s="24"/>
      <c r="H13" s="24"/>
    </row>
    <row r="14" spans="1:8" ht="25.5" x14ac:dyDescent="0.3">
      <c r="A14" s="183" t="s">
        <v>88</v>
      </c>
      <c r="B14" s="180"/>
      <c r="C14" s="180">
        <v>0</v>
      </c>
      <c r="D14" s="180">
        <v>0</v>
      </c>
      <c r="E14" s="180">
        <v>0</v>
      </c>
      <c r="F14" s="24"/>
      <c r="G14" s="24"/>
      <c r="H14" s="24"/>
    </row>
    <row r="15" spans="1:8" x14ac:dyDescent="0.3">
      <c r="A15" s="19" t="s">
        <v>68</v>
      </c>
      <c r="B15" s="181">
        <f>Mérleg!C13</f>
        <v>0</v>
      </c>
      <c r="C15" s="181">
        <v>0</v>
      </c>
      <c r="D15" s="181">
        <v>0</v>
      </c>
      <c r="E15" s="181">
        <v>0</v>
      </c>
      <c r="F15" s="24"/>
      <c r="G15" s="24"/>
      <c r="H15" s="24"/>
    </row>
    <row r="16" spans="1:8" x14ac:dyDescent="0.3">
      <c r="A16" s="19" t="s">
        <v>71</v>
      </c>
      <c r="B16" s="181">
        <f>[1]Mérleg!C15</f>
        <v>0</v>
      </c>
      <c r="C16" s="181">
        <v>0</v>
      </c>
      <c r="D16" s="181">
        <v>0</v>
      </c>
      <c r="E16" s="181">
        <v>0</v>
      </c>
      <c r="F16" s="24"/>
      <c r="G16" s="24"/>
      <c r="H16" s="24"/>
    </row>
    <row r="17" spans="1:8" ht="14.5" thickBot="1" x14ac:dyDescent="0.35">
      <c r="A17" s="37" t="s">
        <v>97</v>
      </c>
      <c r="B17" s="70">
        <f>[1]Mérleg!C16</f>
        <v>0</v>
      </c>
      <c r="C17" s="70">
        <f>B17</f>
        <v>0</v>
      </c>
      <c r="D17" s="70">
        <f t="shared" ref="D17:E17" si="0">C17</f>
        <v>0</v>
      </c>
      <c r="E17" s="70">
        <f t="shared" si="0"/>
        <v>0</v>
      </c>
      <c r="F17" s="24"/>
      <c r="G17" s="24"/>
      <c r="H17" s="24"/>
    </row>
    <row r="18" spans="1:8" ht="14.5" thickBot="1" x14ac:dyDescent="0.35">
      <c r="A18" s="18" t="s">
        <v>98</v>
      </c>
      <c r="B18" s="75">
        <f>SUM(B14:B17)</f>
        <v>0</v>
      </c>
      <c r="C18" s="75">
        <f>SUM(C14:C17)</f>
        <v>0</v>
      </c>
      <c r="D18" s="75">
        <f>SUM(D14:D17)</f>
        <v>0</v>
      </c>
      <c r="E18" s="75">
        <f>SUM(E14:E17)</f>
        <v>0</v>
      </c>
      <c r="F18" s="24"/>
      <c r="G18" s="24"/>
      <c r="H18" s="24"/>
    </row>
    <row r="19" spans="1:8" x14ac:dyDescent="0.3">
      <c r="A19" s="37" t="s">
        <v>99</v>
      </c>
      <c r="B19" s="70">
        <f>Mérleg!C16</f>
        <v>149520209</v>
      </c>
      <c r="C19" s="70">
        <v>100000000</v>
      </c>
      <c r="D19" s="70">
        <v>100000000</v>
      </c>
      <c r="E19" s="70">
        <v>100000000</v>
      </c>
      <c r="F19" s="24"/>
      <c r="G19" s="24"/>
      <c r="H19" s="24"/>
    </row>
    <row r="20" spans="1:8" ht="26" thickBot="1" x14ac:dyDescent="0.35">
      <c r="A20" s="184" t="s">
        <v>369</v>
      </c>
      <c r="B20" s="182">
        <f>'Működési bevételek'!K8</f>
        <v>500816418</v>
      </c>
      <c r="C20" s="182">
        <v>0</v>
      </c>
      <c r="D20" s="182">
        <v>0</v>
      </c>
      <c r="E20" s="182">
        <v>0</v>
      </c>
      <c r="F20" s="24"/>
      <c r="G20" s="24"/>
      <c r="H20" s="24"/>
    </row>
    <row r="21" spans="1:8" ht="14.5" thickBot="1" x14ac:dyDescent="0.35">
      <c r="A21" s="18" t="s">
        <v>13</v>
      </c>
      <c r="B21" s="75">
        <f>B13+B18+B19+B20</f>
        <v>1802277065</v>
      </c>
      <c r="C21" s="75">
        <f t="shared" ref="C21:E21" si="1">SUM(C13:C20)</f>
        <v>1053000000</v>
      </c>
      <c r="D21" s="75">
        <f t="shared" si="1"/>
        <v>1053000000</v>
      </c>
      <c r="E21" s="75">
        <f t="shared" si="1"/>
        <v>1053000000</v>
      </c>
      <c r="F21" s="24"/>
      <c r="G21" s="24"/>
      <c r="H21" s="24"/>
    </row>
    <row r="22" spans="1:8" ht="14.5" thickBot="1" x14ac:dyDescent="0.35">
      <c r="A22" s="18" t="s">
        <v>210</v>
      </c>
      <c r="B22" s="49">
        <v>0</v>
      </c>
      <c r="C22" s="49">
        <v>0</v>
      </c>
      <c r="D22" s="49">
        <v>0</v>
      </c>
      <c r="E22" s="49">
        <v>0</v>
      </c>
      <c r="F22" s="24"/>
      <c r="G22" s="24"/>
      <c r="H22" s="24"/>
    </row>
    <row r="23" spans="1:8" ht="14.5" thickBot="1" x14ac:dyDescent="0.35">
      <c r="A23" s="18" t="s">
        <v>113</v>
      </c>
      <c r="B23" s="49">
        <f>B22+B21</f>
        <v>1802277065</v>
      </c>
      <c r="C23" s="49">
        <f t="shared" ref="C23:E23" si="2">C22+C21</f>
        <v>1053000000</v>
      </c>
      <c r="D23" s="49">
        <f t="shared" si="2"/>
        <v>1053000000</v>
      </c>
      <c r="E23" s="49">
        <f t="shared" si="2"/>
        <v>1053000000</v>
      </c>
      <c r="F23" s="24"/>
      <c r="G23" s="24"/>
      <c r="H23" s="24"/>
    </row>
    <row r="24" spans="1:8" ht="14.5" thickBot="1" x14ac:dyDescent="0.35">
      <c r="A24" s="146"/>
      <c r="B24" s="22"/>
      <c r="C24" s="22"/>
      <c r="D24" s="22"/>
      <c r="E24" s="22"/>
      <c r="F24" s="24"/>
      <c r="G24" s="24"/>
      <c r="H24" s="24"/>
    </row>
    <row r="25" spans="1:8" ht="14.5" thickBot="1" x14ac:dyDescent="0.35">
      <c r="A25" s="74" t="s">
        <v>62</v>
      </c>
      <c r="B25" s="179">
        <v>2025</v>
      </c>
      <c r="C25" s="179">
        <v>2026</v>
      </c>
      <c r="D25" s="179">
        <v>2027</v>
      </c>
      <c r="E25" s="179">
        <v>2028</v>
      </c>
      <c r="F25" s="24"/>
      <c r="G25" s="24"/>
      <c r="H25" s="24"/>
    </row>
    <row r="26" spans="1:8" x14ac:dyDescent="0.3">
      <c r="A26" s="185" t="s">
        <v>3</v>
      </c>
      <c r="B26" s="78">
        <f>'Működési kiadások'!E10</f>
        <v>17400000</v>
      </c>
      <c r="C26" s="78">
        <f>B26*1.03</f>
        <v>17922000</v>
      </c>
      <c r="D26" s="78">
        <f>C26*1.03</f>
        <v>18459660</v>
      </c>
      <c r="E26" s="78">
        <f>D26*1.03</f>
        <v>19013449.800000001</v>
      </c>
      <c r="F26" s="24"/>
      <c r="G26" s="24"/>
      <c r="H26" s="24"/>
    </row>
    <row r="27" spans="1:8" x14ac:dyDescent="0.3">
      <c r="A27" s="33" t="s">
        <v>16</v>
      </c>
      <c r="B27" s="25">
        <f>'Működési kiadások'!F10</f>
        <v>2410805</v>
      </c>
      <c r="C27" s="25">
        <f>B27*1.03+1</f>
        <v>2483130.15</v>
      </c>
      <c r="D27" s="25">
        <f>C27*1.03-1</f>
        <v>2557623.0545000001</v>
      </c>
      <c r="E27" s="25">
        <f>D27*1.03-1</f>
        <v>2634350.7461350001</v>
      </c>
      <c r="F27" s="24"/>
      <c r="G27" s="24"/>
      <c r="H27" s="24"/>
    </row>
    <row r="28" spans="1:8" x14ac:dyDescent="0.3">
      <c r="A28" s="33" t="s">
        <v>15</v>
      </c>
      <c r="B28" s="25">
        <f>'Működési kiadások'!G10</f>
        <v>226809505</v>
      </c>
      <c r="C28" s="25">
        <v>33970247</v>
      </c>
      <c r="D28" s="25">
        <v>45895838</v>
      </c>
      <c r="E28" s="25">
        <v>49294614</v>
      </c>
      <c r="F28" s="24"/>
      <c r="G28" s="24"/>
      <c r="H28" s="24"/>
    </row>
    <row r="29" spans="1:8" x14ac:dyDescent="0.3">
      <c r="A29" s="186" t="s">
        <v>200</v>
      </c>
      <c r="B29" s="25">
        <v>0</v>
      </c>
      <c r="C29" s="25">
        <v>0</v>
      </c>
      <c r="D29" s="25">
        <v>0</v>
      </c>
      <c r="E29" s="25">
        <v>0</v>
      </c>
      <c r="F29" s="24"/>
      <c r="G29" s="24"/>
      <c r="H29" s="24"/>
    </row>
    <row r="30" spans="1:8" x14ac:dyDescent="0.3">
      <c r="A30" s="186" t="s">
        <v>201</v>
      </c>
      <c r="B30" s="181">
        <v>0</v>
      </c>
      <c r="C30" s="25">
        <v>0</v>
      </c>
      <c r="D30" s="25">
        <v>0</v>
      </c>
      <c r="E30" s="25">
        <v>0</v>
      </c>
      <c r="F30" s="24"/>
      <c r="G30" s="24"/>
      <c r="H30" s="24"/>
    </row>
    <row r="31" spans="1:8" x14ac:dyDescent="0.3">
      <c r="A31" s="186" t="s">
        <v>202</v>
      </c>
      <c r="B31" s="25">
        <f>'Működési kiadások'!I9</f>
        <v>0</v>
      </c>
      <c r="C31" s="25">
        <v>0</v>
      </c>
      <c r="D31" s="25">
        <v>0</v>
      </c>
      <c r="E31" s="25">
        <v>0</v>
      </c>
      <c r="F31" s="24"/>
      <c r="G31" s="24"/>
      <c r="H31" s="24"/>
    </row>
    <row r="32" spans="1:8" s="2" customFormat="1" x14ac:dyDescent="0.3">
      <c r="A32" s="186" t="s">
        <v>338</v>
      </c>
      <c r="B32" s="25">
        <v>0</v>
      </c>
      <c r="C32" s="25">
        <v>0</v>
      </c>
      <c r="D32" s="25">
        <v>0</v>
      </c>
      <c r="E32" s="25">
        <v>0</v>
      </c>
      <c r="F32" s="24"/>
      <c r="G32" s="24"/>
      <c r="H32" s="24"/>
    </row>
    <row r="33" spans="1:8" x14ac:dyDescent="0.3">
      <c r="A33" s="186" t="s">
        <v>11</v>
      </c>
      <c r="B33" s="25">
        <f>'Felhalmozási kiadások'!J12</f>
        <v>1505656755</v>
      </c>
      <c r="C33" s="25">
        <v>0</v>
      </c>
      <c r="D33" s="25">
        <v>0</v>
      </c>
      <c r="E33" s="25">
        <v>0</v>
      </c>
      <c r="F33" s="24"/>
      <c r="G33" s="24"/>
      <c r="H33" s="24"/>
    </row>
    <row r="34" spans="1:8" ht="14.5" thickBot="1" x14ac:dyDescent="0.35">
      <c r="A34" s="186" t="s">
        <v>203</v>
      </c>
      <c r="B34" s="25">
        <f>'Működési kiadások'!K10+'Felhalmozási kiadások'!I12</f>
        <v>50000000</v>
      </c>
      <c r="C34" s="25">
        <v>998624623</v>
      </c>
      <c r="D34" s="25">
        <v>986086879</v>
      </c>
      <c r="E34" s="25">
        <v>982057585</v>
      </c>
      <c r="F34" s="24"/>
      <c r="G34" s="24"/>
      <c r="H34" s="24"/>
    </row>
    <row r="35" spans="1:8" ht="14.5" thickBot="1" x14ac:dyDescent="0.35">
      <c r="A35" s="49" t="s">
        <v>211</v>
      </c>
      <c r="B35" s="49">
        <f>SUM(B26:B34)</f>
        <v>1802277065</v>
      </c>
      <c r="C35" s="49">
        <f t="shared" ref="C35:E35" si="3">SUM(C26:C34)</f>
        <v>1053000000.15</v>
      </c>
      <c r="D35" s="49">
        <f t="shared" si="3"/>
        <v>1053000000.0545</v>
      </c>
      <c r="E35" s="49">
        <f t="shared" si="3"/>
        <v>1052999999.5461349</v>
      </c>
      <c r="F35" s="24"/>
      <c r="G35" s="24"/>
      <c r="H35" s="24"/>
    </row>
    <row r="36" spans="1:8" s="348" customFormat="1" x14ac:dyDescent="0.3">
      <c r="A36" s="165"/>
      <c r="B36" s="96"/>
      <c r="C36" s="96">
        <f>C35-C23</f>
        <v>0.14999997615814209</v>
      </c>
      <c r="D36" s="96">
        <f>D35-D23</f>
        <v>5.4499983787536621E-2</v>
      </c>
      <c r="E36" s="96">
        <f>E35-E23</f>
        <v>-0.45386505126953125</v>
      </c>
      <c r="F36" s="165"/>
      <c r="G36" s="165"/>
      <c r="H36" s="165"/>
    </row>
    <row r="37" spans="1:8" x14ac:dyDescent="0.3">
      <c r="A37" s="165"/>
      <c r="B37" s="96">
        <f>B35-B23</f>
        <v>0</v>
      </c>
      <c r="C37" s="96">
        <f>C23-C35</f>
        <v>-0.14999997615814209</v>
      </c>
      <c r="D37" s="96">
        <f>D23-D35</f>
        <v>-5.4499983787536621E-2</v>
      </c>
      <c r="E37" s="96">
        <f>E23-E35</f>
        <v>0.45386505126953125</v>
      </c>
      <c r="F37" s="165"/>
      <c r="G37" s="24"/>
      <c r="H37" s="24"/>
    </row>
    <row r="38" spans="1:8" x14ac:dyDescent="0.3">
      <c r="A38" s="24"/>
      <c r="B38" s="24"/>
      <c r="C38" s="24"/>
      <c r="D38" s="24"/>
      <c r="E38" s="24"/>
      <c r="F38" s="24"/>
      <c r="G38" s="24"/>
      <c r="H38" s="24"/>
    </row>
    <row r="39" spans="1:8" x14ac:dyDescent="0.3">
      <c r="A39" s="147"/>
      <c r="B39" s="24"/>
      <c r="C39" s="24"/>
      <c r="D39" s="24"/>
      <c r="E39" s="24"/>
      <c r="F39" s="24"/>
      <c r="G39" s="24"/>
      <c r="H39" s="24"/>
    </row>
    <row r="40" spans="1:8" x14ac:dyDescent="0.3">
      <c r="A40" s="24"/>
      <c r="B40" s="24"/>
      <c r="C40" s="24"/>
      <c r="D40" s="24"/>
      <c r="E40" s="24"/>
      <c r="F40" s="24"/>
      <c r="G40" s="24"/>
      <c r="H40" s="24"/>
    </row>
    <row r="41" spans="1:8" x14ac:dyDescent="0.3">
      <c r="A41" s="24"/>
      <c r="B41" s="24"/>
      <c r="C41" s="24"/>
      <c r="D41" s="24"/>
      <c r="E41" s="24"/>
      <c r="F41" s="24"/>
      <c r="G41" s="24"/>
      <c r="H41" s="24"/>
    </row>
    <row r="42" spans="1:8" x14ac:dyDescent="0.3">
      <c r="A42" s="24"/>
      <c r="B42" s="24"/>
      <c r="C42" s="24"/>
      <c r="D42" s="24"/>
      <c r="E42" s="24"/>
      <c r="F42" s="24"/>
      <c r="G42" s="24"/>
      <c r="H42" s="24"/>
    </row>
    <row r="43" spans="1:8" x14ac:dyDescent="0.3">
      <c r="A43" s="24"/>
      <c r="B43" s="24"/>
      <c r="C43" s="24"/>
      <c r="D43" s="24"/>
      <c r="E43" s="24"/>
      <c r="F43" s="24"/>
      <c r="G43" s="24"/>
      <c r="H43" s="24"/>
    </row>
    <row r="44" spans="1:8" x14ac:dyDescent="0.3">
      <c r="A44" s="24"/>
      <c r="B44" s="24"/>
      <c r="C44" s="24"/>
      <c r="D44" s="24"/>
      <c r="E44" s="24"/>
      <c r="F44" s="24"/>
      <c r="G44" s="24"/>
      <c r="H44" s="24"/>
    </row>
    <row r="45" spans="1:8" x14ac:dyDescent="0.3">
      <c r="A45" s="24"/>
      <c r="B45" s="24"/>
      <c r="C45" s="24"/>
      <c r="D45" s="24"/>
      <c r="E45" s="24"/>
      <c r="F45" s="24"/>
      <c r="G45" s="24"/>
      <c r="H45" s="24"/>
    </row>
    <row r="46" spans="1:8" x14ac:dyDescent="0.3">
      <c r="A46" s="24"/>
      <c r="B46" s="24"/>
      <c r="C46" s="24"/>
      <c r="D46" s="24"/>
      <c r="E46" s="24"/>
      <c r="F46" s="24"/>
      <c r="G46" s="24"/>
      <c r="H46" s="24"/>
    </row>
    <row r="47" spans="1:8" x14ac:dyDescent="0.3">
      <c r="A47" s="24"/>
      <c r="B47" s="24"/>
      <c r="C47" s="24"/>
      <c r="D47" s="24"/>
      <c r="E47" s="24"/>
      <c r="F47" s="24"/>
      <c r="G47" s="24"/>
      <c r="H47" s="24"/>
    </row>
    <row r="48" spans="1:8" x14ac:dyDescent="0.3">
      <c r="A48" s="24"/>
      <c r="B48" s="24"/>
      <c r="C48" s="24"/>
      <c r="D48" s="24"/>
      <c r="E48" s="24"/>
      <c r="F48" s="24"/>
      <c r="G48" s="24"/>
      <c r="H48" s="24"/>
    </row>
    <row r="49" spans="1:8" x14ac:dyDescent="0.3">
      <c r="A49" s="24"/>
      <c r="B49" s="24"/>
      <c r="C49" s="24"/>
      <c r="D49" s="24"/>
      <c r="E49" s="24"/>
      <c r="F49" s="24"/>
      <c r="G49" s="24"/>
      <c r="H49" s="24"/>
    </row>
    <row r="50" spans="1:8" x14ac:dyDescent="0.3">
      <c r="A50" s="24"/>
      <c r="B50" s="24"/>
      <c r="C50" s="24"/>
      <c r="D50" s="24"/>
      <c r="E50" s="24"/>
      <c r="F50" s="24"/>
      <c r="G50" s="24"/>
      <c r="H50" s="24"/>
    </row>
    <row r="51" spans="1:8" x14ac:dyDescent="0.3">
      <c r="A51" s="24"/>
      <c r="B51" s="24"/>
      <c r="C51" s="24"/>
      <c r="D51" s="24"/>
      <c r="E51" s="24"/>
      <c r="F51" s="24"/>
      <c r="G51" s="24"/>
      <c r="H51" s="24"/>
    </row>
    <row r="52" spans="1:8" x14ac:dyDescent="0.3">
      <c r="A52" s="24"/>
      <c r="B52" s="24"/>
      <c r="C52" s="24"/>
      <c r="D52" s="24"/>
      <c r="E52" s="24"/>
      <c r="F52" s="24"/>
      <c r="G52" s="24"/>
      <c r="H52" s="24"/>
    </row>
    <row r="53" spans="1:8" x14ac:dyDescent="0.3">
      <c r="A53" s="24"/>
      <c r="B53" s="24"/>
      <c r="C53" s="24"/>
      <c r="D53" s="24"/>
      <c r="E53" s="24"/>
      <c r="F53" s="24"/>
      <c r="G53" s="24"/>
      <c r="H53" s="24"/>
    </row>
    <row r="54" spans="1:8" x14ac:dyDescent="0.3">
      <c r="A54" s="24"/>
      <c r="B54" s="24"/>
      <c r="C54" s="24"/>
      <c r="D54" s="24"/>
      <c r="E54" s="24"/>
      <c r="F54" s="24"/>
      <c r="G54" s="24"/>
      <c r="H54" s="24"/>
    </row>
    <row r="55" spans="1:8" x14ac:dyDescent="0.3">
      <c r="A55" s="24"/>
      <c r="B55" s="24"/>
      <c r="C55" s="24"/>
      <c r="D55" s="24"/>
      <c r="E55" s="24"/>
      <c r="F55" s="24"/>
      <c r="G55" s="24"/>
      <c r="H55" s="24"/>
    </row>
    <row r="56" spans="1:8" x14ac:dyDescent="0.3">
      <c r="A56" s="24"/>
      <c r="B56" s="24"/>
      <c r="C56" s="24"/>
      <c r="D56" s="24"/>
      <c r="E56" s="24"/>
      <c r="F56" s="24"/>
      <c r="G56" s="24"/>
      <c r="H56" s="24"/>
    </row>
    <row r="57" spans="1:8" x14ac:dyDescent="0.3">
      <c r="A57" s="24"/>
      <c r="B57" s="24"/>
      <c r="C57" s="24"/>
      <c r="D57" s="24"/>
      <c r="E57" s="24"/>
      <c r="F57" s="24"/>
      <c r="G57" s="24"/>
      <c r="H57" s="24"/>
    </row>
    <row r="58" spans="1:8" x14ac:dyDescent="0.3">
      <c r="A58" s="24"/>
      <c r="B58" s="24"/>
      <c r="C58" s="24"/>
      <c r="D58" s="24"/>
      <c r="E58" s="24"/>
      <c r="F58" s="24"/>
      <c r="G58" s="24"/>
      <c r="H58" s="24"/>
    </row>
    <row r="59" spans="1:8" x14ac:dyDescent="0.3">
      <c r="A59" s="24"/>
      <c r="B59" s="24"/>
      <c r="C59" s="24"/>
      <c r="D59" s="24"/>
      <c r="E59" s="24"/>
      <c r="F59" s="24"/>
      <c r="G59" s="24"/>
      <c r="H59" s="24"/>
    </row>
    <row r="60" spans="1:8" x14ac:dyDescent="0.3">
      <c r="A60" s="24"/>
      <c r="B60" s="24"/>
      <c r="C60" s="24"/>
      <c r="D60" s="24"/>
      <c r="E60" s="24"/>
      <c r="F60" s="24"/>
      <c r="G60" s="24"/>
      <c r="H60" s="24"/>
    </row>
    <row r="61" spans="1:8" x14ac:dyDescent="0.3">
      <c r="A61" s="24"/>
      <c r="B61" s="24"/>
      <c r="C61" s="24"/>
      <c r="D61" s="24"/>
      <c r="E61" s="24"/>
      <c r="F61" s="24"/>
      <c r="G61" s="24"/>
      <c r="H61" s="24"/>
    </row>
    <row r="62" spans="1:8" x14ac:dyDescent="0.3">
      <c r="A62" s="24"/>
      <c r="B62" s="24"/>
      <c r="C62" s="24"/>
      <c r="D62" s="24"/>
      <c r="E62" s="24"/>
      <c r="F62" s="24"/>
      <c r="G62" s="24"/>
      <c r="H62" s="24"/>
    </row>
    <row r="63" spans="1:8" x14ac:dyDescent="0.3">
      <c r="A63" s="24"/>
      <c r="B63" s="24"/>
      <c r="C63" s="24"/>
      <c r="D63" s="24"/>
      <c r="E63" s="24"/>
      <c r="F63" s="24"/>
      <c r="G63" s="24"/>
      <c r="H63" s="24"/>
    </row>
    <row r="64" spans="1:8" x14ac:dyDescent="0.3">
      <c r="A64" s="24"/>
      <c r="B64" s="24"/>
      <c r="C64" s="24"/>
      <c r="D64" s="24"/>
      <c r="E64" s="24"/>
      <c r="F64" s="24"/>
      <c r="G64" s="24"/>
      <c r="H64" s="24"/>
    </row>
    <row r="65" spans="1:8" x14ac:dyDescent="0.3">
      <c r="A65" s="24"/>
      <c r="B65" s="24"/>
      <c r="C65" s="24"/>
      <c r="D65" s="24"/>
      <c r="E65" s="24"/>
      <c r="F65" s="24"/>
      <c r="G65" s="24"/>
      <c r="H65" s="24"/>
    </row>
    <row r="66" spans="1:8" x14ac:dyDescent="0.3">
      <c r="A66" s="24"/>
      <c r="B66" s="24"/>
      <c r="C66" s="24"/>
      <c r="D66" s="24"/>
      <c r="E66" s="24"/>
      <c r="F66" s="24"/>
      <c r="G66" s="24"/>
      <c r="H66" s="24"/>
    </row>
    <row r="67" spans="1:8" x14ac:dyDescent="0.3">
      <c r="A67" s="24"/>
      <c r="B67" s="24"/>
      <c r="C67" s="24"/>
      <c r="D67" s="24"/>
      <c r="E67" s="24"/>
      <c r="F67" s="24"/>
      <c r="G67" s="24"/>
      <c r="H67" s="24"/>
    </row>
    <row r="68" spans="1:8" x14ac:dyDescent="0.3">
      <c r="A68" s="24"/>
      <c r="B68" s="24"/>
      <c r="C68" s="24"/>
      <c r="D68" s="24"/>
      <c r="E68" s="24"/>
      <c r="F68" s="24"/>
      <c r="G68" s="24"/>
      <c r="H68" s="24"/>
    </row>
    <row r="69" spans="1:8" x14ac:dyDescent="0.3">
      <c r="A69" s="24"/>
      <c r="B69" s="24"/>
      <c r="C69" s="24"/>
      <c r="D69" s="24"/>
      <c r="E69" s="24"/>
      <c r="F69" s="24"/>
      <c r="G69" s="24"/>
      <c r="H69" s="24"/>
    </row>
    <row r="70" spans="1:8" x14ac:dyDescent="0.3">
      <c r="A70" s="24"/>
      <c r="B70" s="24"/>
      <c r="C70" s="24"/>
      <c r="D70" s="24"/>
      <c r="E70" s="24"/>
      <c r="F70" s="24"/>
      <c r="G70" s="24"/>
      <c r="H70" s="24"/>
    </row>
    <row r="71" spans="1:8" x14ac:dyDescent="0.3">
      <c r="A71" s="24"/>
      <c r="B71" s="24"/>
      <c r="C71" s="24"/>
      <c r="D71" s="24"/>
      <c r="E71" s="24"/>
      <c r="F71" s="24"/>
      <c r="G71" s="24"/>
      <c r="H71" s="24"/>
    </row>
    <row r="72" spans="1:8" x14ac:dyDescent="0.3">
      <c r="A72" s="24"/>
      <c r="B72" s="24"/>
      <c r="C72" s="24"/>
      <c r="D72" s="24"/>
      <c r="E72" s="24"/>
      <c r="F72" s="24"/>
      <c r="G72" s="24"/>
      <c r="H72" s="24"/>
    </row>
    <row r="73" spans="1:8" x14ac:dyDescent="0.3">
      <c r="A73" s="24"/>
      <c r="B73" s="24"/>
      <c r="C73" s="24"/>
      <c r="D73" s="24"/>
      <c r="E73" s="24"/>
      <c r="F73" s="24"/>
      <c r="G73" s="24"/>
      <c r="H73" s="24"/>
    </row>
    <row r="74" spans="1:8" x14ac:dyDescent="0.3">
      <c r="A74" s="24"/>
      <c r="B74" s="24"/>
      <c r="C74" s="24"/>
      <c r="D74" s="24"/>
      <c r="E74" s="24"/>
      <c r="F74" s="24"/>
      <c r="G74" s="24"/>
      <c r="H74" s="24"/>
    </row>
    <row r="75" spans="1:8" x14ac:dyDescent="0.3">
      <c r="A75" s="24"/>
      <c r="B75" s="24"/>
      <c r="C75" s="24"/>
      <c r="D75" s="24"/>
      <c r="E75" s="24"/>
      <c r="F75" s="24"/>
      <c r="G75" s="24"/>
      <c r="H75" s="24"/>
    </row>
    <row r="76" spans="1:8" x14ac:dyDescent="0.3">
      <c r="A76" s="24"/>
      <c r="B76" s="24"/>
      <c r="C76" s="24"/>
      <c r="D76" s="24"/>
      <c r="E76" s="24"/>
      <c r="F76" s="24"/>
      <c r="G76" s="24"/>
      <c r="H76" s="24"/>
    </row>
    <row r="77" spans="1:8" x14ac:dyDescent="0.3">
      <c r="A77" s="24"/>
      <c r="B77" s="24"/>
      <c r="C77" s="24"/>
      <c r="D77" s="24"/>
      <c r="E77" s="24"/>
      <c r="F77" s="24"/>
      <c r="G77" s="24"/>
      <c r="H77" s="24"/>
    </row>
    <row r="78" spans="1:8" x14ac:dyDescent="0.3">
      <c r="A78" s="24"/>
      <c r="B78" s="24"/>
      <c r="C78" s="24"/>
      <c r="D78" s="24"/>
      <c r="E78" s="24"/>
      <c r="F78" s="24"/>
      <c r="G78" s="24"/>
      <c r="H78" s="24"/>
    </row>
    <row r="79" spans="1:8" x14ac:dyDescent="0.3">
      <c r="A79" s="24"/>
      <c r="B79" s="24"/>
      <c r="C79" s="24"/>
      <c r="D79" s="24"/>
      <c r="E79" s="24"/>
      <c r="F79" s="24"/>
      <c r="G79" s="24"/>
      <c r="H79" s="24"/>
    </row>
    <row r="80" spans="1:8" x14ac:dyDescent="0.3">
      <c r="A80" s="24"/>
      <c r="B80" s="24"/>
      <c r="C80" s="24"/>
      <c r="D80" s="24"/>
      <c r="E80" s="24"/>
      <c r="F80" s="24"/>
      <c r="G80" s="24"/>
      <c r="H80" s="24"/>
    </row>
    <row r="81" spans="1:8" x14ac:dyDescent="0.3">
      <c r="A81" s="24"/>
      <c r="B81" s="24"/>
      <c r="C81" s="24"/>
      <c r="D81" s="24"/>
      <c r="E81" s="24"/>
      <c r="F81" s="24"/>
      <c r="G81" s="24"/>
      <c r="H81" s="24"/>
    </row>
    <row r="82" spans="1:8" x14ac:dyDescent="0.3">
      <c r="A82" s="24"/>
      <c r="B82" s="24"/>
      <c r="C82" s="24"/>
      <c r="D82" s="24"/>
      <c r="E82" s="24"/>
      <c r="F82" s="24"/>
      <c r="G82" s="24"/>
      <c r="H82" s="24"/>
    </row>
    <row r="83" spans="1:8" x14ac:dyDescent="0.3">
      <c r="A83" s="24"/>
      <c r="B83" s="24"/>
      <c r="C83" s="24"/>
      <c r="D83" s="24"/>
      <c r="E83" s="24"/>
      <c r="F83" s="24"/>
      <c r="G83" s="24"/>
      <c r="H83" s="24"/>
    </row>
    <row r="84" spans="1:8" x14ac:dyDescent="0.3">
      <c r="A84" s="24"/>
      <c r="B84" s="24"/>
      <c r="C84" s="24"/>
      <c r="D84" s="24"/>
      <c r="E84" s="24"/>
      <c r="F84" s="24"/>
      <c r="G84" s="24"/>
      <c r="H84" s="24"/>
    </row>
    <row r="85" spans="1:8" x14ac:dyDescent="0.3">
      <c r="A85" s="24"/>
      <c r="B85" s="24"/>
      <c r="C85" s="24"/>
      <c r="D85" s="24"/>
      <c r="E85" s="24"/>
      <c r="F85" s="24"/>
      <c r="G85" s="24"/>
      <c r="H85" s="24"/>
    </row>
    <row r="86" spans="1:8" x14ac:dyDescent="0.3">
      <c r="A86" s="24"/>
      <c r="B86" s="24"/>
      <c r="C86" s="24"/>
      <c r="D86" s="24"/>
      <c r="E86" s="24"/>
      <c r="F86" s="24"/>
      <c r="G86" s="24"/>
      <c r="H86" s="24"/>
    </row>
    <row r="87" spans="1:8" x14ac:dyDescent="0.3">
      <c r="A87" s="24"/>
      <c r="B87" s="24"/>
      <c r="C87" s="24"/>
      <c r="D87" s="24"/>
      <c r="E87" s="24"/>
      <c r="F87" s="24"/>
      <c r="G87" s="24"/>
      <c r="H87" s="24"/>
    </row>
    <row r="88" spans="1:8" x14ac:dyDescent="0.3">
      <c r="A88" s="24"/>
      <c r="B88" s="24"/>
      <c r="C88" s="24"/>
      <c r="D88" s="24"/>
      <c r="E88" s="24"/>
      <c r="F88" s="24"/>
      <c r="G88" s="24"/>
      <c r="H88" s="24"/>
    </row>
    <row r="89" spans="1:8" x14ac:dyDescent="0.3">
      <c r="A89" s="24"/>
      <c r="B89" s="24"/>
      <c r="C89" s="24"/>
      <c r="D89" s="24"/>
      <c r="E89" s="24"/>
      <c r="F89" s="24"/>
      <c r="G89" s="24"/>
      <c r="H89" s="24"/>
    </row>
    <row r="90" spans="1:8" x14ac:dyDescent="0.3">
      <c r="A90" s="24"/>
      <c r="B90" s="24"/>
      <c r="C90" s="24"/>
      <c r="D90" s="24"/>
      <c r="E90" s="24"/>
      <c r="F90" s="24"/>
      <c r="G90" s="24"/>
      <c r="H90" s="24"/>
    </row>
    <row r="91" spans="1:8" x14ac:dyDescent="0.3">
      <c r="A91" s="24"/>
      <c r="B91" s="24"/>
      <c r="C91" s="24"/>
      <c r="D91" s="24"/>
      <c r="E91" s="24"/>
      <c r="F91" s="24"/>
      <c r="G91" s="24"/>
      <c r="H91" s="24"/>
    </row>
    <row r="92" spans="1:8" x14ac:dyDescent="0.3">
      <c r="A92" s="24"/>
      <c r="B92" s="24"/>
      <c r="C92" s="24"/>
      <c r="D92" s="24"/>
      <c r="E92" s="24"/>
      <c r="F92" s="24"/>
      <c r="G92" s="24"/>
      <c r="H92" s="24"/>
    </row>
    <row r="93" spans="1:8" x14ac:dyDescent="0.3">
      <c r="A93" s="24"/>
      <c r="B93" s="24"/>
      <c r="C93" s="24"/>
      <c r="D93" s="24"/>
      <c r="E93" s="24"/>
      <c r="F93" s="24"/>
      <c r="G93" s="24"/>
      <c r="H93" s="24"/>
    </row>
    <row r="94" spans="1:8" x14ac:dyDescent="0.3">
      <c r="A94" s="24"/>
      <c r="B94" s="24"/>
      <c r="C94" s="24"/>
      <c r="D94" s="24"/>
      <c r="E94" s="24"/>
      <c r="F94" s="24"/>
      <c r="G94" s="24"/>
      <c r="H94" s="24"/>
    </row>
    <row r="95" spans="1:8" x14ac:dyDescent="0.3">
      <c r="A95" s="24"/>
      <c r="B95" s="24"/>
      <c r="C95" s="24"/>
      <c r="D95" s="24"/>
      <c r="E95" s="24"/>
      <c r="F95" s="24"/>
      <c r="G95" s="24"/>
      <c r="H95" s="24"/>
    </row>
    <row r="96" spans="1:8" x14ac:dyDescent="0.3">
      <c r="A96" s="24"/>
      <c r="B96" s="24"/>
      <c r="C96" s="24"/>
      <c r="D96" s="24"/>
      <c r="E96" s="24"/>
      <c r="F96" s="24"/>
      <c r="G96" s="24"/>
      <c r="H96" s="24"/>
    </row>
    <row r="97" spans="1:8" x14ac:dyDescent="0.3">
      <c r="A97" s="24"/>
      <c r="B97" s="24"/>
      <c r="C97" s="24"/>
      <c r="D97" s="24"/>
      <c r="E97" s="24"/>
      <c r="F97" s="24"/>
      <c r="G97" s="24"/>
      <c r="H97" s="24"/>
    </row>
    <row r="98" spans="1:8" x14ac:dyDescent="0.3">
      <c r="A98" s="24"/>
      <c r="B98" s="24"/>
      <c r="C98" s="24"/>
      <c r="D98" s="24"/>
      <c r="E98" s="24"/>
      <c r="F98" s="24"/>
      <c r="G98" s="24"/>
      <c r="H98" s="24"/>
    </row>
    <row r="99" spans="1:8" x14ac:dyDescent="0.3">
      <c r="A99" s="24"/>
      <c r="B99" s="24"/>
      <c r="C99" s="24"/>
      <c r="D99" s="24"/>
      <c r="E99" s="24"/>
      <c r="F99" s="24"/>
      <c r="G99" s="24"/>
      <c r="H99" s="24"/>
    </row>
    <row r="100" spans="1:8" x14ac:dyDescent="0.3">
      <c r="A100" s="24"/>
      <c r="B100" s="24"/>
      <c r="C100" s="24"/>
      <c r="D100" s="24"/>
      <c r="E100" s="24"/>
      <c r="F100" s="24"/>
      <c r="G100" s="24"/>
      <c r="H100" s="24"/>
    </row>
    <row r="101" spans="1:8" x14ac:dyDescent="0.3">
      <c r="A101" s="24"/>
      <c r="B101" s="24"/>
      <c r="C101" s="24"/>
      <c r="D101" s="24"/>
      <c r="E101" s="24"/>
      <c r="F101" s="24"/>
      <c r="G101" s="24"/>
      <c r="H101" s="24"/>
    </row>
    <row r="102" spans="1:8" x14ac:dyDescent="0.3">
      <c r="A102" s="24"/>
      <c r="B102" s="24"/>
      <c r="C102" s="24"/>
      <c r="D102" s="24"/>
      <c r="E102" s="24"/>
      <c r="F102" s="24"/>
      <c r="G102" s="24"/>
      <c r="H102" s="24"/>
    </row>
    <row r="103" spans="1:8" x14ac:dyDescent="0.3">
      <c r="A103" s="24"/>
      <c r="B103" s="24"/>
      <c r="C103" s="24"/>
      <c r="D103" s="24"/>
      <c r="E103" s="24"/>
      <c r="F103" s="24"/>
      <c r="G103" s="24"/>
      <c r="H103" s="24"/>
    </row>
    <row r="104" spans="1:8" x14ac:dyDescent="0.3">
      <c r="A104" s="24"/>
      <c r="B104" s="24"/>
      <c r="C104" s="24"/>
      <c r="D104" s="24"/>
      <c r="E104" s="24"/>
      <c r="F104" s="24"/>
      <c r="G104" s="24"/>
      <c r="H104" s="24"/>
    </row>
    <row r="105" spans="1:8" x14ac:dyDescent="0.3">
      <c r="A105" s="24"/>
      <c r="B105" s="24"/>
      <c r="C105" s="24"/>
      <c r="D105" s="24"/>
      <c r="E105" s="24"/>
      <c r="F105" s="24"/>
      <c r="G105" s="24"/>
      <c r="H105" s="24"/>
    </row>
    <row r="106" spans="1:8" x14ac:dyDescent="0.3">
      <c r="A106" s="24"/>
      <c r="B106" s="24"/>
      <c r="C106" s="24"/>
      <c r="D106" s="24"/>
      <c r="E106" s="24"/>
      <c r="F106" s="24"/>
      <c r="G106" s="24"/>
      <c r="H106" s="24"/>
    </row>
    <row r="107" spans="1:8" x14ac:dyDescent="0.3">
      <c r="A107" s="24"/>
      <c r="B107" s="24"/>
      <c r="C107" s="24"/>
      <c r="D107" s="24"/>
      <c r="E107" s="24"/>
      <c r="F107" s="24"/>
      <c r="G107" s="24"/>
      <c r="H107" s="24"/>
    </row>
    <row r="108" spans="1:8" x14ac:dyDescent="0.3">
      <c r="A108" s="24"/>
      <c r="B108" s="24"/>
      <c r="C108" s="24"/>
      <c r="D108" s="24"/>
      <c r="E108" s="24"/>
      <c r="F108" s="24"/>
      <c r="G108" s="24"/>
      <c r="H108" s="24"/>
    </row>
    <row r="109" spans="1:8" x14ac:dyDescent="0.3">
      <c r="A109" s="24"/>
      <c r="B109" s="24"/>
      <c r="C109" s="24"/>
      <c r="D109" s="24"/>
      <c r="E109" s="24"/>
      <c r="F109" s="24"/>
      <c r="G109" s="24"/>
      <c r="H109" s="24"/>
    </row>
    <row r="110" spans="1:8" x14ac:dyDescent="0.3">
      <c r="A110" s="24"/>
      <c r="B110" s="24"/>
      <c r="C110" s="24"/>
      <c r="D110" s="24"/>
      <c r="E110" s="24"/>
      <c r="F110" s="24"/>
      <c r="G110" s="24"/>
      <c r="H110" s="24"/>
    </row>
    <row r="111" spans="1:8" x14ac:dyDescent="0.3">
      <c r="A111" s="24"/>
      <c r="B111" s="24"/>
      <c r="C111" s="24"/>
      <c r="D111" s="24"/>
      <c r="E111" s="24"/>
      <c r="F111" s="24"/>
      <c r="G111" s="24"/>
      <c r="H111" s="24"/>
    </row>
    <row r="112" spans="1:8" x14ac:dyDescent="0.3">
      <c r="A112" s="24"/>
      <c r="B112" s="24"/>
      <c r="C112" s="24"/>
      <c r="D112" s="24"/>
      <c r="E112" s="24"/>
      <c r="F112" s="24"/>
      <c r="G112" s="24"/>
      <c r="H112" s="24"/>
    </row>
    <row r="113" spans="1:8" x14ac:dyDescent="0.3">
      <c r="A113" s="24"/>
      <c r="B113" s="24"/>
      <c r="C113" s="24"/>
      <c r="D113" s="24"/>
      <c r="E113" s="24"/>
      <c r="F113" s="24"/>
      <c r="G113" s="24"/>
      <c r="H113" s="24"/>
    </row>
    <row r="114" spans="1:8" x14ac:dyDescent="0.3">
      <c r="A114" s="24"/>
      <c r="B114" s="24"/>
      <c r="C114" s="24"/>
      <c r="D114" s="24"/>
      <c r="E114" s="24"/>
      <c r="F114" s="24"/>
      <c r="G114" s="24"/>
      <c r="H114" s="24"/>
    </row>
    <row r="115" spans="1:8" x14ac:dyDescent="0.3">
      <c r="A115" s="24"/>
      <c r="B115" s="24"/>
      <c r="C115" s="24"/>
      <c r="D115" s="24"/>
      <c r="E115" s="24"/>
      <c r="F115" s="24"/>
      <c r="G115" s="24"/>
      <c r="H115" s="24"/>
    </row>
    <row r="116" spans="1:8" x14ac:dyDescent="0.3">
      <c r="A116" s="24"/>
      <c r="B116" s="24"/>
      <c r="C116" s="24"/>
      <c r="D116" s="24"/>
      <c r="E116" s="24"/>
      <c r="F116" s="24"/>
      <c r="G116" s="24"/>
      <c r="H116" s="24"/>
    </row>
    <row r="117" spans="1:8" x14ac:dyDescent="0.3">
      <c r="A117" s="24"/>
      <c r="B117" s="24"/>
      <c r="C117" s="24"/>
      <c r="D117" s="24"/>
      <c r="E117" s="24"/>
      <c r="F117" s="24"/>
      <c r="G117" s="24"/>
      <c r="H117" s="24"/>
    </row>
    <row r="118" spans="1:8" x14ac:dyDescent="0.3">
      <c r="A118" s="24"/>
      <c r="B118" s="24"/>
      <c r="C118" s="24"/>
      <c r="D118" s="24"/>
      <c r="E118" s="24"/>
      <c r="F118" s="24"/>
      <c r="G118" s="24"/>
      <c r="H118" s="24"/>
    </row>
    <row r="119" spans="1:8" x14ac:dyDescent="0.3">
      <c r="A119" s="24"/>
      <c r="B119" s="24"/>
      <c r="C119" s="24"/>
      <c r="D119" s="24"/>
      <c r="E119" s="24"/>
      <c r="F119" s="24"/>
      <c r="G119" s="24"/>
      <c r="H119" s="24"/>
    </row>
    <row r="120" spans="1:8" x14ac:dyDescent="0.3">
      <c r="A120" s="24"/>
      <c r="B120" s="24"/>
      <c r="C120" s="24"/>
      <c r="D120" s="24"/>
      <c r="E120" s="24"/>
      <c r="F120" s="24"/>
      <c r="G120" s="24"/>
      <c r="H120" s="24"/>
    </row>
    <row r="121" spans="1:8" x14ac:dyDescent="0.3">
      <c r="A121" s="24"/>
      <c r="B121" s="24"/>
      <c r="C121" s="24"/>
      <c r="D121" s="24"/>
      <c r="E121" s="24"/>
      <c r="F121" s="24"/>
      <c r="G121" s="24"/>
      <c r="H121" s="24"/>
    </row>
    <row r="122" spans="1:8" x14ac:dyDescent="0.3">
      <c r="A122" s="24"/>
      <c r="B122" s="24"/>
      <c r="C122" s="24"/>
      <c r="D122" s="24"/>
      <c r="E122" s="24"/>
      <c r="F122" s="24"/>
      <c r="G122" s="24"/>
      <c r="H122" s="24"/>
    </row>
    <row r="123" spans="1:8" x14ac:dyDescent="0.3">
      <c r="A123" s="24"/>
      <c r="B123" s="24"/>
      <c r="C123" s="24"/>
      <c r="D123" s="24"/>
      <c r="E123" s="24"/>
      <c r="F123" s="24"/>
      <c r="G123" s="24"/>
      <c r="H123" s="24"/>
    </row>
    <row r="124" spans="1:8" x14ac:dyDescent="0.3">
      <c r="A124" s="24"/>
      <c r="B124" s="24"/>
      <c r="C124" s="24"/>
      <c r="D124" s="24"/>
      <c r="E124" s="24"/>
      <c r="F124" s="24"/>
      <c r="G124" s="24"/>
      <c r="H124" s="24"/>
    </row>
    <row r="125" spans="1:8" x14ac:dyDescent="0.3">
      <c r="A125" s="24"/>
      <c r="B125" s="24"/>
      <c r="C125" s="24"/>
      <c r="D125" s="24"/>
      <c r="E125" s="24"/>
      <c r="F125" s="24"/>
      <c r="G125" s="24"/>
      <c r="H125" s="24"/>
    </row>
    <row r="126" spans="1:8" x14ac:dyDescent="0.3">
      <c r="A126" s="24"/>
      <c r="B126" s="24"/>
      <c r="C126" s="24"/>
      <c r="D126" s="24"/>
      <c r="E126" s="24"/>
      <c r="F126" s="24"/>
      <c r="G126" s="24"/>
      <c r="H126" s="24"/>
    </row>
    <row r="127" spans="1:8" x14ac:dyDescent="0.3">
      <c r="A127" s="24"/>
      <c r="B127" s="24"/>
      <c r="C127" s="24"/>
      <c r="D127" s="24"/>
      <c r="E127" s="24"/>
      <c r="F127" s="24"/>
      <c r="G127" s="24"/>
      <c r="H127" s="24"/>
    </row>
    <row r="128" spans="1:8" x14ac:dyDescent="0.3">
      <c r="A128" s="24"/>
      <c r="B128" s="24"/>
      <c r="C128" s="24"/>
      <c r="D128" s="24"/>
      <c r="E128" s="24"/>
      <c r="F128" s="24"/>
      <c r="G128" s="24"/>
      <c r="H128" s="24"/>
    </row>
    <row r="129" spans="1:8" x14ac:dyDescent="0.3">
      <c r="A129" s="24"/>
      <c r="B129" s="24"/>
      <c r="C129" s="24"/>
      <c r="D129" s="24"/>
      <c r="E129" s="24"/>
      <c r="F129" s="24"/>
      <c r="G129" s="24"/>
      <c r="H129" s="24"/>
    </row>
    <row r="130" spans="1:8" x14ac:dyDescent="0.3">
      <c r="A130" s="24"/>
      <c r="B130" s="24"/>
      <c r="C130" s="24"/>
      <c r="D130" s="24"/>
      <c r="E130" s="24"/>
      <c r="F130" s="24"/>
      <c r="G130" s="24"/>
      <c r="H130" s="24"/>
    </row>
    <row r="131" spans="1:8" x14ac:dyDescent="0.3">
      <c r="A131" s="24"/>
      <c r="B131" s="24"/>
      <c r="C131" s="24"/>
      <c r="D131" s="24"/>
      <c r="E131" s="24"/>
      <c r="F131" s="24"/>
      <c r="G131" s="24"/>
      <c r="H131" s="24"/>
    </row>
    <row r="132" spans="1:8" x14ac:dyDescent="0.3">
      <c r="A132" s="24"/>
      <c r="B132" s="24"/>
      <c r="C132" s="24"/>
      <c r="D132" s="24"/>
      <c r="E132" s="24"/>
      <c r="F132" s="24"/>
      <c r="G132" s="24"/>
      <c r="H132" s="24"/>
    </row>
    <row r="133" spans="1:8" x14ac:dyDescent="0.3">
      <c r="A133" s="24"/>
      <c r="B133" s="24"/>
      <c r="C133" s="24"/>
      <c r="D133" s="24"/>
      <c r="E133" s="24"/>
      <c r="F133" s="24"/>
      <c r="G133" s="24"/>
      <c r="H133" s="24"/>
    </row>
    <row r="134" spans="1:8" x14ac:dyDescent="0.3">
      <c r="A134" s="24"/>
      <c r="B134" s="24"/>
      <c r="C134" s="24"/>
      <c r="D134" s="24"/>
      <c r="E134" s="24"/>
      <c r="F134" s="24"/>
      <c r="G134" s="24"/>
      <c r="H134" s="24"/>
    </row>
    <row r="135" spans="1:8" x14ac:dyDescent="0.3">
      <c r="A135" s="24"/>
      <c r="B135" s="24"/>
      <c r="C135" s="24"/>
      <c r="D135" s="24"/>
      <c r="E135" s="24"/>
      <c r="F135" s="24"/>
      <c r="G135" s="24"/>
      <c r="H135" s="24"/>
    </row>
    <row r="136" spans="1:8" x14ac:dyDescent="0.3">
      <c r="A136" s="24"/>
      <c r="B136" s="24"/>
      <c r="C136" s="24"/>
      <c r="D136" s="24"/>
      <c r="E136" s="24"/>
      <c r="F136" s="24"/>
      <c r="G136" s="24"/>
      <c r="H136" s="24"/>
    </row>
    <row r="137" spans="1:8" x14ac:dyDescent="0.3">
      <c r="A137" s="24"/>
      <c r="B137" s="24"/>
      <c r="C137" s="24"/>
      <c r="D137" s="24"/>
      <c r="E137" s="24"/>
      <c r="F137" s="24"/>
      <c r="G137" s="24"/>
      <c r="H137" s="24"/>
    </row>
    <row r="138" spans="1:8" x14ac:dyDescent="0.3">
      <c r="A138" s="24"/>
      <c r="B138" s="24"/>
      <c r="C138" s="24"/>
      <c r="D138" s="24"/>
      <c r="E138" s="24"/>
      <c r="F138" s="24"/>
      <c r="G138" s="24"/>
      <c r="H138" s="24"/>
    </row>
    <row r="139" spans="1:8" x14ac:dyDescent="0.3">
      <c r="A139" s="24"/>
      <c r="B139" s="24"/>
      <c r="C139" s="24"/>
      <c r="D139" s="24"/>
      <c r="E139" s="24"/>
      <c r="F139" s="24"/>
      <c r="G139" s="24"/>
      <c r="H139" s="24"/>
    </row>
    <row r="140" spans="1:8" x14ac:dyDescent="0.3">
      <c r="A140" s="24"/>
      <c r="B140" s="24"/>
      <c r="C140" s="24"/>
      <c r="D140" s="24"/>
      <c r="E140" s="24"/>
      <c r="F140" s="24"/>
      <c r="G140" s="24"/>
      <c r="H140" s="24"/>
    </row>
    <row r="141" spans="1:8" x14ac:dyDescent="0.3">
      <c r="A141" s="24"/>
      <c r="B141" s="24"/>
      <c r="C141" s="24"/>
      <c r="D141" s="24"/>
      <c r="E141" s="24"/>
      <c r="F141" s="24"/>
      <c r="G141" s="24"/>
      <c r="H141" s="24"/>
    </row>
    <row r="142" spans="1:8" x14ac:dyDescent="0.3">
      <c r="A142" s="24"/>
      <c r="B142" s="24"/>
      <c r="C142" s="24"/>
      <c r="D142" s="24"/>
      <c r="E142" s="24"/>
      <c r="F142" s="24"/>
      <c r="G142" s="24"/>
      <c r="H142" s="24"/>
    </row>
    <row r="143" spans="1:8" x14ac:dyDescent="0.3">
      <c r="A143" s="24"/>
      <c r="B143" s="24"/>
      <c r="C143" s="24"/>
      <c r="D143" s="24"/>
      <c r="E143" s="24"/>
      <c r="F143" s="24"/>
      <c r="G143" s="24"/>
      <c r="H143" s="24"/>
    </row>
    <row r="144" spans="1:8" x14ac:dyDescent="0.3">
      <c r="A144" s="24"/>
      <c r="B144" s="24"/>
      <c r="C144" s="24"/>
      <c r="D144" s="24"/>
      <c r="E144" s="24"/>
      <c r="F144" s="24"/>
      <c r="G144" s="24"/>
      <c r="H144" s="24"/>
    </row>
    <row r="145" spans="1:8" x14ac:dyDescent="0.3">
      <c r="A145" s="24"/>
      <c r="B145" s="24"/>
      <c r="C145" s="24"/>
      <c r="D145" s="24"/>
      <c r="E145" s="24"/>
      <c r="F145" s="24"/>
      <c r="G145" s="24"/>
      <c r="H145" s="24"/>
    </row>
    <row r="146" spans="1:8" x14ac:dyDescent="0.3">
      <c r="A146" s="24"/>
      <c r="B146" s="24"/>
      <c r="C146" s="24"/>
      <c r="D146" s="24"/>
      <c r="E146" s="24"/>
      <c r="F146" s="24"/>
      <c r="G146" s="24"/>
      <c r="H146" s="24"/>
    </row>
    <row r="147" spans="1:8" x14ac:dyDescent="0.3">
      <c r="A147" s="24"/>
      <c r="B147" s="24"/>
      <c r="C147" s="24"/>
      <c r="D147" s="24"/>
      <c r="E147" s="24"/>
      <c r="F147" s="24"/>
      <c r="G147" s="24"/>
      <c r="H147" s="24"/>
    </row>
    <row r="148" spans="1:8" x14ac:dyDescent="0.3">
      <c r="A148" s="24"/>
      <c r="B148" s="24"/>
      <c r="C148" s="24"/>
      <c r="D148" s="24"/>
      <c r="E148" s="24"/>
      <c r="F148" s="24"/>
      <c r="G148" s="24"/>
      <c r="H148" s="24"/>
    </row>
    <row r="149" spans="1:8" x14ac:dyDescent="0.3">
      <c r="A149" s="24"/>
      <c r="B149" s="24"/>
      <c r="C149" s="24"/>
      <c r="D149" s="24"/>
      <c r="E149" s="24"/>
      <c r="F149" s="24"/>
      <c r="G149" s="24"/>
      <c r="H149" s="24"/>
    </row>
    <row r="150" spans="1:8" x14ac:dyDescent="0.3">
      <c r="A150" s="24"/>
      <c r="B150" s="24"/>
      <c r="C150" s="24"/>
      <c r="D150" s="24"/>
      <c r="E150" s="24"/>
      <c r="F150" s="24"/>
      <c r="G150" s="24"/>
      <c r="H150" s="24"/>
    </row>
    <row r="151" spans="1:8" x14ac:dyDescent="0.3">
      <c r="A151" s="24"/>
      <c r="B151" s="24"/>
      <c r="C151" s="24"/>
      <c r="D151" s="24"/>
      <c r="E151" s="24"/>
      <c r="F151" s="24"/>
      <c r="G151" s="24"/>
      <c r="H151" s="24"/>
    </row>
    <row r="152" spans="1:8" x14ac:dyDescent="0.3">
      <c r="A152" s="24"/>
      <c r="B152" s="24"/>
      <c r="C152" s="24"/>
      <c r="D152" s="24"/>
      <c r="E152" s="24"/>
      <c r="F152" s="24"/>
      <c r="G152" s="24"/>
      <c r="H152" s="24"/>
    </row>
    <row r="153" spans="1:8" x14ac:dyDescent="0.3">
      <c r="A153" s="24"/>
      <c r="B153" s="24"/>
      <c r="C153" s="24"/>
      <c r="D153" s="24"/>
      <c r="E153" s="24"/>
      <c r="F153" s="24"/>
      <c r="G153" s="24"/>
      <c r="H153" s="24"/>
    </row>
    <row r="154" spans="1:8" x14ac:dyDescent="0.3">
      <c r="A154" s="24"/>
      <c r="B154" s="24"/>
      <c r="C154" s="24"/>
      <c r="D154" s="24"/>
      <c r="E154" s="24"/>
      <c r="F154" s="24"/>
      <c r="G154" s="24"/>
      <c r="H154" s="24"/>
    </row>
    <row r="155" spans="1:8" x14ac:dyDescent="0.3">
      <c r="A155" s="24"/>
      <c r="B155" s="24"/>
      <c r="C155" s="24"/>
      <c r="D155" s="24"/>
      <c r="E155" s="24"/>
      <c r="F155" s="24"/>
      <c r="G155" s="24"/>
      <c r="H155" s="24"/>
    </row>
    <row r="156" spans="1:8" x14ac:dyDescent="0.3">
      <c r="A156" s="24"/>
      <c r="B156" s="24"/>
      <c r="C156" s="24"/>
      <c r="D156" s="24"/>
      <c r="E156" s="24"/>
      <c r="F156" s="24"/>
      <c r="G156" s="24"/>
      <c r="H156" s="24"/>
    </row>
    <row r="157" spans="1:8" x14ac:dyDescent="0.3">
      <c r="A157" s="24"/>
      <c r="B157" s="24"/>
      <c r="C157" s="24"/>
      <c r="D157" s="24"/>
      <c r="E157" s="24"/>
      <c r="F157" s="24"/>
      <c r="G157" s="24"/>
      <c r="H157" s="24"/>
    </row>
    <row r="158" spans="1:8" x14ac:dyDescent="0.3">
      <c r="A158" s="24"/>
      <c r="B158" s="24"/>
      <c r="C158" s="24"/>
      <c r="D158" s="24"/>
      <c r="E158" s="24"/>
      <c r="F158" s="24"/>
      <c r="G158" s="24"/>
      <c r="H158" s="24"/>
    </row>
    <row r="159" spans="1:8" x14ac:dyDescent="0.3">
      <c r="A159" s="24"/>
      <c r="B159" s="24"/>
      <c r="C159" s="24"/>
      <c r="D159" s="24"/>
      <c r="E159" s="24"/>
      <c r="F159" s="24"/>
      <c r="G159" s="24"/>
      <c r="H159" s="24"/>
    </row>
    <row r="160" spans="1:8" x14ac:dyDescent="0.3">
      <c r="A160" s="24"/>
      <c r="B160" s="24"/>
      <c r="C160" s="24"/>
      <c r="D160" s="24"/>
      <c r="E160" s="24"/>
      <c r="F160" s="24"/>
      <c r="G160" s="24"/>
      <c r="H160" s="24"/>
    </row>
    <row r="161" spans="1:8" x14ac:dyDescent="0.3">
      <c r="A161" s="24"/>
      <c r="B161" s="24"/>
      <c r="C161" s="24"/>
      <c r="D161" s="24"/>
      <c r="E161" s="24"/>
      <c r="F161" s="24"/>
      <c r="G161" s="24"/>
      <c r="H161" s="24"/>
    </row>
    <row r="162" spans="1:8" x14ac:dyDescent="0.3">
      <c r="A162" s="24"/>
      <c r="B162" s="24"/>
      <c r="C162" s="24"/>
      <c r="D162" s="24"/>
      <c r="E162" s="24"/>
      <c r="F162" s="24"/>
      <c r="G162" s="24"/>
      <c r="H162" s="24"/>
    </row>
    <row r="163" spans="1:8" x14ac:dyDescent="0.3">
      <c r="A163" s="24"/>
      <c r="B163" s="24"/>
      <c r="C163" s="24"/>
      <c r="D163" s="24"/>
      <c r="E163" s="24"/>
      <c r="F163" s="24"/>
      <c r="G163" s="24"/>
      <c r="H163" s="24"/>
    </row>
    <row r="164" spans="1:8" x14ac:dyDescent="0.3">
      <c r="A164" s="24"/>
      <c r="B164" s="24"/>
      <c r="C164" s="24"/>
      <c r="D164" s="24"/>
      <c r="E164" s="24"/>
      <c r="F164" s="24"/>
      <c r="G164" s="24"/>
      <c r="H164" s="24"/>
    </row>
    <row r="165" spans="1:8" x14ac:dyDescent="0.3">
      <c r="A165" s="24"/>
      <c r="B165" s="24"/>
      <c r="C165" s="24"/>
      <c r="D165" s="24"/>
      <c r="E165" s="24"/>
      <c r="F165" s="24"/>
      <c r="G165" s="24"/>
      <c r="H165" s="24"/>
    </row>
    <row r="166" spans="1:8" x14ac:dyDescent="0.3">
      <c r="A166" s="24"/>
      <c r="B166" s="24"/>
      <c r="C166" s="24"/>
      <c r="D166" s="24"/>
      <c r="E166" s="24"/>
      <c r="F166" s="24"/>
      <c r="G166" s="24"/>
      <c r="H166" s="24"/>
    </row>
    <row r="167" spans="1:8" x14ac:dyDescent="0.3">
      <c r="A167" s="24"/>
      <c r="B167" s="24"/>
      <c r="C167" s="24"/>
      <c r="D167" s="24"/>
      <c r="E167" s="24"/>
      <c r="F167" s="24"/>
      <c r="G167" s="24"/>
      <c r="H167" s="24"/>
    </row>
    <row r="168" spans="1:8" x14ac:dyDescent="0.3">
      <c r="A168" s="24"/>
      <c r="B168" s="24"/>
      <c r="C168" s="24"/>
      <c r="D168" s="24"/>
      <c r="E168" s="24"/>
      <c r="F168" s="24"/>
      <c r="G168" s="24"/>
      <c r="H168" s="24"/>
    </row>
    <row r="169" spans="1:8" x14ac:dyDescent="0.3">
      <c r="A169" s="24"/>
      <c r="B169" s="24"/>
      <c r="C169" s="24"/>
      <c r="D169" s="24"/>
      <c r="E169" s="24"/>
      <c r="F169" s="24"/>
      <c r="G169" s="24"/>
      <c r="H169" s="24"/>
    </row>
    <row r="170" spans="1:8" x14ac:dyDescent="0.3">
      <c r="A170" s="24"/>
      <c r="B170" s="24"/>
      <c r="C170" s="24"/>
      <c r="D170" s="24"/>
      <c r="E170" s="24"/>
      <c r="F170" s="24"/>
      <c r="G170" s="24"/>
      <c r="H170" s="24"/>
    </row>
    <row r="171" spans="1:8" x14ac:dyDescent="0.3">
      <c r="A171" s="24"/>
      <c r="B171" s="24"/>
      <c r="C171" s="24"/>
      <c r="D171" s="24"/>
      <c r="E171" s="24"/>
      <c r="F171" s="24"/>
      <c r="G171" s="24"/>
      <c r="H171" s="24"/>
    </row>
    <row r="172" spans="1:8" x14ac:dyDescent="0.3">
      <c r="A172" s="24"/>
      <c r="B172" s="24"/>
      <c r="C172" s="24"/>
      <c r="D172" s="24"/>
      <c r="E172" s="24"/>
      <c r="F172" s="24"/>
      <c r="G172" s="24"/>
      <c r="H172" s="24"/>
    </row>
    <row r="173" spans="1:8" x14ac:dyDescent="0.3">
      <c r="A173" s="24"/>
      <c r="B173" s="24"/>
      <c r="C173" s="24"/>
      <c r="D173" s="24"/>
      <c r="E173" s="24"/>
      <c r="F173" s="24"/>
      <c r="G173" s="24"/>
      <c r="H173" s="24"/>
    </row>
    <row r="174" spans="1:8" x14ac:dyDescent="0.3">
      <c r="A174" s="24"/>
      <c r="B174" s="24"/>
      <c r="C174" s="24"/>
      <c r="D174" s="24"/>
      <c r="E174" s="24"/>
      <c r="F174" s="24"/>
      <c r="G174" s="24"/>
      <c r="H174" s="24"/>
    </row>
    <row r="175" spans="1:8" x14ac:dyDescent="0.3">
      <c r="A175" s="24"/>
      <c r="B175" s="24"/>
      <c r="C175" s="24"/>
      <c r="D175" s="24"/>
      <c r="E175" s="24"/>
      <c r="F175" s="24"/>
      <c r="G175" s="24"/>
      <c r="H175" s="24"/>
    </row>
    <row r="176" spans="1:8" x14ac:dyDescent="0.3">
      <c r="A176" s="24"/>
      <c r="B176" s="24"/>
      <c r="C176" s="24"/>
      <c r="D176" s="24"/>
      <c r="E176" s="24"/>
      <c r="F176" s="24"/>
      <c r="G176" s="24"/>
      <c r="H176" s="24"/>
    </row>
    <row r="177" spans="1:8" x14ac:dyDescent="0.3">
      <c r="A177" s="24"/>
      <c r="B177" s="24"/>
      <c r="C177" s="24"/>
      <c r="D177" s="24"/>
      <c r="E177" s="24"/>
      <c r="F177" s="24"/>
      <c r="G177" s="24"/>
      <c r="H177" s="24"/>
    </row>
    <row r="178" spans="1:8" x14ac:dyDescent="0.3">
      <c r="A178" s="24"/>
      <c r="B178" s="24"/>
      <c r="C178" s="24"/>
      <c r="D178" s="24"/>
      <c r="E178" s="24"/>
      <c r="F178" s="24"/>
      <c r="G178" s="24"/>
      <c r="H178" s="24"/>
    </row>
    <row r="179" spans="1:8" x14ac:dyDescent="0.3">
      <c r="A179" s="24"/>
      <c r="B179" s="24"/>
      <c r="C179" s="24"/>
      <c r="D179" s="24"/>
      <c r="E179" s="24"/>
      <c r="F179" s="24"/>
      <c r="G179" s="24"/>
      <c r="H179" s="24"/>
    </row>
    <row r="180" spans="1:8" x14ac:dyDescent="0.3">
      <c r="A180" s="24"/>
      <c r="B180" s="24"/>
      <c r="C180" s="24"/>
      <c r="D180" s="24"/>
      <c r="E180" s="24"/>
      <c r="F180" s="24"/>
      <c r="G180" s="24"/>
      <c r="H180" s="24"/>
    </row>
    <row r="181" spans="1:8" x14ac:dyDescent="0.3">
      <c r="A181" s="24"/>
      <c r="B181" s="24"/>
      <c r="C181" s="24"/>
      <c r="D181" s="24"/>
      <c r="E181" s="24"/>
      <c r="F181" s="24"/>
      <c r="G181" s="24"/>
      <c r="H181" s="24"/>
    </row>
    <row r="182" spans="1:8" x14ac:dyDescent="0.3">
      <c r="A182" s="24"/>
      <c r="B182" s="24"/>
      <c r="C182" s="24"/>
      <c r="D182" s="24"/>
      <c r="E182" s="24"/>
      <c r="F182" s="24"/>
      <c r="G182" s="24"/>
      <c r="H182" s="24"/>
    </row>
    <row r="183" spans="1:8" x14ac:dyDescent="0.3">
      <c r="A183" s="24"/>
      <c r="B183" s="24"/>
      <c r="C183" s="24"/>
      <c r="D183" s="24"/>
      <c r="E183" s="24"/>
      <c r="F183" s="24"/>
      <c r="G183" s="24"/>
      <c r="H183" s="24"/>
    </row>
    <row r="184" spans="1:8" x14ac:dyDescent="0.3">
      <c r="A184" s="24"/>
      <c r="B184" s="24"/>
      <c r="C184" s="24"/>
      <c r="D184" s="24"/>
      <c r="E184" s="24"/>
      <c r="F184" s="24"/>
      <c r="G184" s="24"/>
      <c r="H184" s="24"/>
    </row>
    <row r="185" spans="1:8" x14ac:dyDescent="0.3">
      <c r="A185" s="24"/>
      <c r="B185" s="24"/>
      <c r="C185" s="24"/>
      <c r="D185" s="24"/>
      <c r="E185" s="24"/>
      <c r="F185" s="24"/>
      <c r="G185" s="24"/>
      <c r="H185" s="24"/>
    </row>
    <row r="186" spans="1:8" x14ac:dyDescent="0.3">
      <c r="A186" s="24"/>
      <c r="B186" s="24"/>
      <c r="C186" s="24"/>
      <c r="D186" s="24"/>
      <c r="E186" s="24"/>
      <c r="F186" s="24"/>
      <c r="G186" s="24"/>
      <c r="H186" s="24"/>
    </row>
    <row r="187" spans="1:8" x14ac:dyDescent="0.3">
      <c r="A187" s="24"/>
      <c r="B187" s="24"/>
      <c r="C187" s="24"/>
      <c r="D187" s="24"/>
      <c r="E187" s="24"/>
      <c r="F187" s="24"/>
      <c r="G187" s="24"/>
      <c r="H187" s="24"/>
    </row>
    <row r="188" spans="1:8" x14ac:dyDescent="0.3">
      <c r="A188" s="24"/>
      <c r="B188" s="24"/>
      <c r="C188" s="24"/>
      <c r="D188" s="24"/>
      <c r="E188" s="24"/>
      <c r="F188" s="24"/>
      <c r="G188" s="24"/>
      <c r="H188" s="24"/>
    </row>
    <row r="189" spans="1:8" x14ac:dyDescent="0.3">
      <c r="A189" s="24"/>
      <c r="B189" s="24"/>
      <c r="C189" s="24"/>
      <c r="D189" s="24"/>
      <c r="E189" s="24"/>
      <c r="F189" s="24"/>
      <c r="G189" s="24"/>
      <c r="H189" s="24"/>
    </row>
    <row r="190" spans="1:8" x14ac:dyDescent="0.3">
      <c r="A190" s="24"/>
      <c r="B190" s="24"/>
      <c r="C190" s="24"/>
      <c r="D190" s="24"/>
      <c r="E190" s="24"/>
      <c r="F190" s="24"/>
      <c r="G190" s="24"/>
      <c r="H190" s="24"/>
    </row>
    <row r="191" spans="1:8" x14ac:dyDescent="0.3">
      <c r="A191" s="24"/>
      <c r="B191" s="24"/>
      <c r="C191" s="24"/>
      <c r="D191" s="24"/>
      <c r="E191" s="24"/>
      <c r="F191" s="24"/>
      <c r="G191" s="24"/>
      <c r="H191" s="24"/>
    </row>
    <row r="192" spans="1:8" x14ac:dyDescent="0.3">
      <c r="A192" s="24"/>
      <c r="B192" s="24"/>
      <c r="C192" s="24"/>
      <c r="D192" s="24"/>
      <c r="E192" s="24"/>
      <c r="F192" s="24"/>
      <c r="G192" s="24"/>
      <c r="H192" s="24"/>
    </row>
    <row r="193" spans="1:8" x14ac:dyDescent="0.3">
      <c r="A193" s="24"/>
      <c r="B193" s="24"/>
      <c r="C193" s="24"/>
      <c r="D193" s="24"/>
      <c r="E193" s="24"/>
      <c r="F193" s="24"/>
      <c r="G193" s="24"/>
      <c r="H193" s="24"/>
    </row>
    <row r="194" spans="1:8" x14ac:dyDescent="0.3">
      <c r="A194" s="24"/>
      <c r="B194" s="24"/>
      <c r="C194" s="24"/>
      <c r="D194" s="24"/>
      <c r="E194" s="24"/>
      <c r="F194" s="24"/>
      <c r="G194" s="24"/>
      <c r="H194" s="24"/>
    </row>
    <row r="195" spans="1:8" x14ac:dyDescent="0.3">
      <c r="A195" s="24"/>
      <c r="B195" s="24"/>
      <c r="C195" s="24"/>
      <c r="D195" s="24"/>
      <c r="E195" s="24"/>
      <c r="F195" s="24"/>
      <c r="G195" s="24"/>
      <c r="H195" s="24"/>
    </row>
    <row r="196" spans="1:8" x14ac:dyDescent="0.3">
      <c r="A196" s="24"/>
      <c r="B196" s="24"/>
      <c r="C196" s="24"/>
      <c r="D196" s="24"/>
      <c r="E196" s="24"/>
      <c r="F196" s="24"/>
      <c r="G196" s="24"/>
      <c r="H196" s="24"/>
    </row>
    <row r="197" spans="1:8" x14ac:dyDescent="0.3">
      <c r="A197" s="24"/>
      <c r="B197" s="24"/>
      <c r="C197" s="24"/>
      <c r="D197" s="24"/>
      <c r="E197" s="24"/>
      <c r="F197" s="24"/>
      <c r="G197" s="24"/>
      <c r="H197" s="24"/>
    </row>
    <row r="198" spans="1:8" x14ac:dyDescent="0.3">
      <c r="A198" s="24"/>
      <c r="B198" s="24"/>
      <c r="C198" s="24"/>
      <c r="D198" s="24"/>
      <c r="E198" s="24"/>
      <c r="F198" s="24"/>
      <c r="G198" s="24"/>
      <c r="H198" s="24"/>
    </row>
    <row r="199" spans="1:8" x14ac:dyDescent="0.3">
      <c r="A199" s="24"/>
      <c r="B199" s="24"/>
      <c r="C199" s="24"/>
      <c r="D199" s="24"/>
      <c r="E199" s="24"/>
      <c r="F199" s="24"/>
      <c r="G199" s="24"/>
      <c r="H199" s="24"/>
    </row>
    <row r="200" spans="1:8" x14ac:dyDescent="0.3">
      <c r="A200" s="24"/>
      <c r="B200" s="24"/>
      <c r="C200" s="24"/>
      <c r="D200" s="24"/>
      <c r="E200" s="24"/>
      <c r="F200" s="24"/>
      <c r="G200" s="24"/>
      <c r="H200" s="24"/>
    </row>
    <row r="201" spans="1:8" x14ac:dyDescent="0.3">
      <c r="A201" s="24"/>
      <c r="B201" s="24"/>
      <c r="C201" s="24"/>
      <c r="D201" s="24"/>
      <c r="E201" s="24"/>
      <c r="F201" s="24"/>
      <c r="G201" s="24"/>
      <c r="H201" s="24"/>
    </row>
    <row r="202" spans="1:8" x14ac:dyDescent="0.3">
      <c r="A202" s="24"/>
      <c r="B202" s="24"/>
      <c r="C202" s="24"/>
      <c r="D202" s="24"/>
      <c r="E202" s="24"/>
      <c r="F202" s="24"/>
      <c r="G202" s="24"/>
      <c r="H202" s="24"/>
    </row>
    <row r="203" spans="1:8" x14ac:dyDescent="0.3">
      <c r="A203" s="24"/>
      <c r="B203" s="24"/>
      <c r="C203" s="24"/>
      <c r="D203" s="24"/>
      <c r="E203" s="24"/>
      <c r="F203" s="24"/>
      <c r="G203" s="24"/>
      <c r="H203" s="24"/>
    </row>
    <row r="204" spans="1:8" x14ac:dyDescent="0.3">
      <c r="A204" s="24"/>
      <c r="B204" s="24"/>
      <c r="C204" s="24"/>
      <c r="D204" s="24"/>
      <c r="E204" s="24"/>
      <c r="F204" s="24"/>
      <c r="G204" s="24"/>
      <c r="H204" s="24"/>
    </row>
    <row r="205" spans="1:8" x14ac:dyDescent="0.3">
      <c r="A205" s="24"/>
      <c r="B205" s="24"/>
      <c r="C205" s="24"/>
      <c r="D205" s="24"/>
      <c r="E205" s="24"/>
      <c r="F205" s="24"/>
      <c r="G205" s="24"/>
      <c r="H205" s="24"/>
    </row>
    <row r="206" spans="1:8" x14ac:dyDescent="0.3">
      <c r="A206" s="24"/>
      <c r="B206" s="24"/>
      <c r="C206" s="24"/>
      <c r="D206" s="24"/>
      <c r="E206" s="24"/>
      <c r="F206" s="24"/>
      <c r="G206" s="24"/>
      <c r="H206" s="24"/>
    </row>
    <row r="207" spans="1:8" x14ac:dyDescent="0.3">
      <c r="A207" s="24"/>
      <c r="B207" s="24"/>
      <c r="C207" s="24"/>
      <c r="D207" s="24"/>
      <c r="E207" s="24"/>
      <c r="F207" s="24"/>
      <c r="G207" s="24"/>
      <c r="H207" s="24"/>
    </row>
    <row r="208" spans="1:8" x14ac:dyDescent="0.3">
      <c r="A208" s="24"/>
      <c r="B208" s="24"/>
      <c r="C208" s="24"/>
      <c r="D208" s="24"/>
      <c r="E208" s="24"/>
      <c r="F208" s="24"/>
      <c r="G208" s="24"/>
      <c r="H208" s="24"/>
    </row>
    <row r="209" spans="1:8" x14ac:dyDescent="0.3">
      <c r="A209" s="24"/>
      <c r="B209" s="24"/>
      <c r="C209" s="24"/>
      <c r="D209" s="24"/>
      <c r="E209" s="24"/>
      <c r="F209" s="24"/>
      <c r="G209" s="24"/>
      <c r="H209" s="24"/>
    </row>
    <row r="210" spans="1:8" x14ac:dyDescent="0.3">
      <c r="A210" s="24"/>
      <c r="B210" s="24"/>
      <c r="C210" s="24"/>
      <c r="D210" s="24"/>
      <c r="E210" s="24"/>
      <c r="F210" s="24"/>
      <c r="G210" s="24"/>
      <c r="H210" s="24"/>
    </row>
    <row r="211" spans="1:8" x14ac:dyDescent="0.3">
      <c r="A211" s="24"/>
      <c r="B211" s="24"/>
      <c r="C211" s="24"/>
      <c r="D211" s="24"/>
      <c r="E211" s="24"/>
      <c r="F211" s="24"/>
      <c r="G211" s="24"/>
      <c r="H211" s="24"/>
    </row>
    <row r="212" spans="1:8" x14ac:dyDescent="0.3">
      <c r="A212" s="24"/>
      <c r="B212" s="24"/>
      <c r="C212" s="24"/>
      <c r="D212" s="24"/>
      <c r="E212" s="24"/>
      <c r="F212" s="24"/>
      <c r="G212" s="24"/>
      <c r="H212" s="24"/>
    </row>
    <row r="213" spans="1:8" x14ac:dyDescent="0.3">
      <c r="A213" s="24"/>
      <c r="B213" s="24"/>
      <c r="C213" s="24"/>
      <c r="D213" s="24"/>
      <c r="E213" s="24"/>
      <c r="F213" s="24"/>
      <c r="G213" s="24"/>
      <c r="H213" s="24"/>
    </row>
    <row r="214" spans="1:8" x14ac:dyDescent="0.3">
      <c r="A214" s="24"/>
      <c r="B214" s="24"/>
      <c r="C214" s="24"/>
      <c r="D214" s="24"/>
      <c r="E214" s="24"/>
      <c r="F214" s="24"/>
      <c r="G214" s="24"/>
      <c r="H214" s="24"/>
    </row>
    <row r="215" spans="1:8" x14ac:dyDescent="0.3">
      <c r="A215" s="24"/>
      <c r="B215" s="24"/>
      <c r="C215" s="24"/>
      <c r="D215" s="24"/>
      <c r="E215" s="24"/>
      <c r="F215" s="24"/>
      <c r="G215" s="24"/>
      <c r="H215" s="24"/>
    </row>
    <row r="216" spans="1:8" x14ac:dyDescent="0.3">
      <c r="A216" s="24"/>
      <c r="B216" s="24"/>
      <c r="C216" s="24"/>
      <c r="D216" s="24"/>
      <c r="E216" s="24"/>
      <c r="F216" s="24"/>
      <c r="G216" s="24"/>
      <c r="H216" s="24"/>
    </row>
    <row r="217" spans="1:8" x14ac:dyDescent="0.3">
      <c r="A217" s="24"/>
      <c r="B217" s="24"/>
      <c r="C217" s="24"/>
      <c r="D217" s="24"/>
      <c r="E217" s="24"/>
      <c r="F217" s="24"/>
      <c r="G217" s="24"/>
      <c r="H217" s="24"/>
    </row>
    <row r="218" spans="1:8" x14ac:dyDescent="0.3">
      <c r="A218" s="24"/>
      <c r="B218" s="24"/>
      <c r="C218" s="24"/>
      <c r="D218" s="24"/>
      <c r="E218" s="24"/>
      <c r="F218" s="24"/>
      <c r="G218" s="24"/>
      <c r="H218" s="24"/>
    </row>
    <row r="219" spans="1:8" x14ac:dyDescent="0.3">
      <c r="A219" s="24"/>
      <c r="B219" s="24"/>
      <c r="C219" s="24"/>
      <c r="D219" s="24"/>
      <c r="E219" s="24"/>
      <c r="F219" s="24"/>
      <c r="G219" s="24"/>
      <c r="H219" s="24"/>
    </row>
    <row r="220" spans="1:8" x14ac:dyDescent="0.3">
      <c r="A220" s="24"/>
      <c r="B220" s="24"/>
      <c r="C220" s="24"/>
      <c r="D220" s="24"/>
      <c r="E220" s="24"/>
      <c r="F220" s="24"/>
      <c r="G220" s="24"/>
      <c r="H220" s="24"/>
    </row>
    <row r="221" spans="1:8" x14ac:dyDescent="0.3">
      <c r="A221" s="24"/>
      <c r="B221" s="24"/>
      <c r="C221" s="24"/>
      <c r="D221" s="24"/>
      <c r="E221" s="24"/>
      <c r="F221" s="24"/>
      <c r="G221" s="24"/>
      <c r="H221" s="24"/>
    </row>
    <row r="222" spans="1:8" x14ac:dyDescent="0.3">
      <c r="A222" s="24"/>
      <c r="B222" s="24"/>
      <c r="C222" s="24"/>
      <c r="D222" s="24"/>
      <c r="E222" s="24"/>
      <c r="F222" s="24"/>
      <c r="G222" s="24"/>
      <c r="H222" s="24"/>
    </row>
    <row r="223" spans="1:8" x14ac:dyDescent="0.3">
      <c r="A223" s="24"/>
      <c r="B223" s="24"/>
      <c r="C223" s="24"/>
      <c r="D223" s="24"/>
      <c r="E223" s="24"/>
      <c r="F223" s="24"/>
      <c r="G223" s="24"/>
      <c r="H223" s="24"/>
    </row>
    <row r="224" spans="1:8" x14ac:dyDescent="0.3">
      <c r="A224" s="24"/>
      <c r="B224" s="24"/>
      <c r="C224" s="24"/>
      <c r="D224" s="24"/>
      <c r="E224" s="24"/>
      <c r="F224" s="24"/>
      <c r="G224" s="24"/>
      <c r="H224" s="24"/>
    </row>
  </sheetData>
  <mergeCells count="2">
    <mergeCell ref="A3:F3"/>
    <mergeCell ref="A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0420-34A3-48E7-B1DA-C82291C83AAA}">
  <dimension ref="A1:AD12"/>
  <sheetViews>
    <sheetView workbookViewId="0">
      <selection activeCell="A8" sqref="A8"/>
    </sheetView>
  </sheetViews>
  <sheetFormatPr defaultColWidth="8" defaultRowHeight="14" x14ac:dyDescent="0.3"/>
  <cols>
    <col min="1" max="1" width="41.9140625" customWidth="1"/>
    <col min="2" max="2" width="20" customWidth="1"/>
    <col min="3" max="3" width="13.9140625" customWidth="1"/>
    <col min="4" max="4" width="12.1640625" customWidth="1"/>
    <col min="5" max="5" width="15.9140625" bestFit="1" customWidth="1"/>
    <col min="6" max="6" width="14.6640625" customWidth="1"/>
    <col min="7" max="12" width="0" hidden="1" customWidth="1"/>
    <col min="13" max="13" width="13.9140625" customWidth="1"/>
    <col min="14" max="14" width="14.4140625" customWidth="1"/>
    <col min="15" max="15" width="14.5" customWidth="1"/>
    <col min="16" max="16" width="14.6640625" customWidth="1"/>
    <col min="17" max="24" width="14.9140625" customWidth="1"/>
    <col min="25" max="25" width="11.9140625" bestFit="1" customWidth="1"/>
  </cols>
  <sheetData>
    <row r="1" spans="1:30" s="2" customFormat="1" x14ac:dyDescent="0.3">
      <c r="D1" s="297" t="s">
        <v>330</v>
      </c>
    </row>
    <row r="2" spans="1:30" s="2" customFormat="1" x14ac:dyDescent="0.3"/>
    <row r="3" spans="1:30" s="188" customFormat="1" ht="18.5" x14ac:dyDescent="0.25">
      <c r="A3" s="429" t="s">
        <v>350</v>
      </c>
      <c r="B3" s="429"/>
      <c r="C3" s="429"/>
      <c r="D3" s="305"/>
      <c r="E3" s="305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187"/>
      <c r="Z3" s="187"/>
      <c r="AA3" s="187"/>
      <c r="AB3" s="187"/>
      <c r="AC3" s="187"/>
      <c r="AD3" s="187"/>
    </row>
    <row r="4" spans="1:30" s="188" customFormat="1" ht="18" x14ac:dyDescent="0.25">
      <c r="A4" s="189"/>
      <c r="B4" s="189"/>
      <c r="C4" s="189"/>
      <c r="D4" s="190"/>
      <c r="E4" s="190"/>
      <c r="F4" s="190"/>
      <c r="G4" s="190"/>
      <c r="H4" s="190"/>
      <c r="I4" s="190"/>
      <c r="J4" s="190"/>
      <c r="K4" s="190"/>
      <c r="L4" s="190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187"/>
      <c r="Z4" s="187"/>
      <c r="AA4" s="187"/>
      <c r="AB4" s="187"/>
      <c r="AC4" s="187"/>
      <c r="AD4" s="187"/>
    </row>
    <row r="5" spans="1:30" s="188" customFormat="1" ht="13" x14ac:dyDescent="0.3">
      <c r="A5" s="191"/>
      <c r="B5" s="191"/>
      <c r="C5" s="191"/>
      <c r="D5" s="192"/>
      <c r="F5" s="192"/>
      <c r="G5" s="193"/>
      <c r="H5" s="193"/>
      <c r="I5" s="193"/>
      <c r="J5" s="193"/>
      <c r="K5" s="193"/>
      <c r="L5" s="193"/>
      <c r="M5" s="193"/>
      <c r="N5" s="193"/>
      <c r="O5" s="193"/>
      <c r="P5" s="244"/>
      <c r="Q5" s="244"/>
      <c r="R5" s="244"/>
      <c r="S5" s="244"/>
      <c r="T5" s="193"/>
      <c r="U5" s="193"/>
      <c r="V5" s="193"/>
      <c r="W5" s="193"/>
      <c r="X5" s="193"/>
      <c r="Y5" s="187"/>
      <c r="Z5" s="187"/>
      <c r="AA5" s="187"/>
      <c r="AB5" s="187"/>
      <c r="AC5" s="187"/>
      <c r="AD5" s="187"/>
    </row>
    <row r="6" spans="1:30" s="188" customFormat="1" x14ac:dyDescent="0.3">
      <c r="A6" s="194"/>
      <c r="B6" s="194"/>
      <c r="C6" s="194"/>
      <c r="D6" s="195"/>
      <c r="E6" s="196"/>
      <c r="F6" s="196"/>
      <c r="G6" s="197"/>
      <c r="H6" s="197"/>
      <c r="I6" s="197"/>
      <c r="J6" s="197"/>
      <c r="K6" s="197"/>
      <c r="L6" s="197"/>
      <c r="M6" s="197"/>
      <c r="N6" s="197"/>
      <c r="O6" s="197"/>
      <c r="P6" s="245"/>
      <c r="Q6" s="245"/>
      <c r="R6" s="245"/>
      <c r="S6" s="245"/>
      <c r="T6" s="197"/>
      <c r="U6" s="197"/>
      <c r="V6" s="197"/>
      <c r="W6" s="197"/>
      <c r="X6" s="197"/>
      <c r="Y6" s="198"/>
      <c r="Z6" s="198"/>
      <c r="AA6" s="198"/>
      <c r="AB6" s="187"/>
      <c r="AC6" s="187"/>
      <c r="AD6" s="187"/>
    </row>
    <row r="7" spans="1:30" s="188" customFormat="1" ht="35.4" customHeight="1" x14ac:dyDescent="0.3">
      <c r="A7" s="427" t="s">
        <v>351</v>
      </c>
      <c r="B7" s="427"/>
      <c r="C7" s="427"/>
      <c r="D7" s="427"/>
      <c r="E7" s="193"/>
      <c r="F7" s="201"/>
      <c r="G7" s="202"/>
      <c r="H7" s="202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187"/>
      <c r="Z7" s="187"/>
      <c r="AA7" s="187"/>
      <c r="AB7" s="187"/>
      <c r="AC7" s="187"/>
      <c r="AD7" s="187"/>
    </row>
    <row r="8" spans="1:30" s="188" customFormat="1" x14ac:dyDescent="0.3">
      <c r="A8" s="199"/>
      <c r="B8" s="199"/>
      <c r="C8" s="199"/>
      <c r="D8" s="200"/>
      <c r="E8" s="193"/>
      <c r="F8" s="193"/>
      <c r="G8" s="204"/>
      <c r="H8" s="204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187"/>
      <c r="Z8" s="187"/>
      <c r="AA8" s="187"/>
      <c r="AB8" s="187"/>
      <c r="AC8" s="187"/>
      <c r="AD8" s="187"/>
    </row>
    <row r="9" spans="1:30" s="188" customFormat="1" ht="13" x14ac:dyDescent="0.3">
      <c r="A9" s="187"/>
      <c r="B9" s="187"/>
      <c r="C9" s="187"/>
      <c r="D9" s="187"/>
      <c r="E9" s="187"/>
      <c r="F9" s="187"/>
      <c r="G9" s="187"/>
      <c r="H9" s="187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187"/>
      <c r="Z9" s="187"/>
      <c r="AA9" s="187"/>
      <c r="AB9" s="187"/>
      <c r="AC9" s="187"/>
      <c r="AD9" s="187"/>
    </row>
    <row r="10" spans="1:30" s="188" customFormat="1" ht="13" x14ac:dyDescent="0.3">
      <c r="A10" s="147"/>
      <c r="B10" s="187"/>
      <c r="C10" s="187"/>
      <c r="D10" s="187"/>
      <c r="E10" s="187"/>
      <c r="F10" s="187"/>
      <c r="G10" s="187"/>
      <c r="H10" s="187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187"/>
      <c r="Z10" s="187"/>
      <c r="AA10" s="187"/>
      <c r="AB10" s="187"/>
      <c r="AC10" s="187"/>
      <c r="AD10" s="187"/>
    </row>
    <row r="11" spans="1:30" s="188" customFormat="1" ht="13" x14ac:dyDescent="0.3">
      <c r="A11" s="187"/>
      <c r="B11" s="187"/>
      <c r="C11" s="187"/>
      <c r="D11" s="187"/>
      <c r="E11" s="187"/>
      <c r="F11" s="187"/>
      <c r="G11" s="187"/>
      <c r="H11" s="187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187"/>
      <c r="Z11" s="187"/>
      <c r="AA11" s="187"/>
      <c r="AB11" s="187"/>
      <c r="AC11" s="187"/>
      <c r="AD11" s="187"/>
    </row>
    <row r="12" spans="1:30" s="188" customFormat="1" ht="13" x14ac:dyDescent="0.3">
      <c r="A12" s="187"/>
      <c r="B12" s="187"/>
      <c r="C12" s="187"/>
      <c r="D12" s="187"/>
      <c r="E12" s="187"/>
      <c r="F12" s="187"/>
      <c r="G12" s="187"/>
      <c r="H12" s="187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187"/>
      <c r="Z12" s="187"/>
      <c r="AA12" s="187"/>
      <c r="AB12" s="187"/>
      <c r="AC12" s="187"/>
      <c r="AD12" s="187"/>
    </row>
  </sheetData>
  <mergeCells count="3">
    <mergeCell ref="M4:X4"/>
    <mergeCell ref="A3:C3"/>
    <mergeCell ref="A7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306A-ACD5-4CDC-A159-0A7575D764F0}">
  <dimension ref="A1:K414"/>
  <sheetViews>
    <sheetView workbookViewId="0">
      <selection activeCell="E16" sqref="E16:H16"/>
    </sheetView>
  </sheetViews>
  <sheetFormatPr defaultRowHeight="14" x14ac:dyDescent="0.3"/>
  <cols>
    <col min="1" max="1" width="10.5" style="215" customWidth="1"/>
    <col min="2" max="2" width="15.9140625" style="215" customWidth="1"/>
    <col min="3" max="3" width="21.6640625" style="215" customWidth="1"/>
    <col min="4" max="4" width="15.08203125" style="215" customWidth="1"/>
    <col min="5" max="5" width="16.58203125" style="218" customWidth="1"/>
    <col min="6" max="6" width="11" style="215" bestFit="1" customWidth="1"/>
    <col min="7" max="7" width="11.9140625" style="215" bestFit="1" customWidth="1"/>
    <col min="8" max="8" width="11" style="215" bestFit="1" customWidth="1"/>
    <col min="9" max="9" width="10.9140625" style="215" customWidth="1"/>
    <col min="10" max="10" width="7" style="215" customWidth="1"/>
    <col min="11" max="11" width="6.6640625" style="215" bestFit="1" customWidth="1"/>
  </cols>
  <sheetData>
    <row r="1" spans="1:11" x14ac:dyDescent="0.3">
      <c r="A1" s="6" t="s">
        <v>325</v>
      </c>
      <c r="B1" s="207"/>
      <c r="C1" s="207"/>
      <c r="D1" s="207"/>
      <c r="E1" s="207"/>
      <c r="F1" s="207"/>
      <c r="G1" s="207"/>
      <c r="H1" s="207"/>
      <c r="I1" s="236" t="s">
        <v>331</v>
      </c>
      <c r="J1" s="207"/>
      <c r="K1" s="207"/>
    </row>
    <row r="2" spans="1:11" s="2" customFormat="1" x14ac:dyDescent="0.3">
      <c r="A2" s="6"/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s="239" customFormat="1" x14ac:dyDescent="0.3">
      <c r="A3" s="236" t="s">
        <v>212</v>
      </c>
      <c r="B3" s="237"/>
      <c r="C3" s="237"/>
      <c r="D3" s="237"/>
      <c r="E3" s="238"/>
      <c r="F3" s="237"/>
      <c r="G3" s="217" t="s">
        <v>349</v>
      </c>
      <c r="H3" s="236"/>
      <c r="I3" s="236"/>
      <c r="J3" s="237"/>
      <c r="K3" s="236" t="s">
        <v>175</v>
      </c>
    </row>
    <row r="4" spans="1:11" s="239" customFormat="1" ht="29" x14ac:dyDescent="0.3">
      <c r="A4" s="209" t="s">
        <v>213</v>
      </c>
      <c r="B4" s="433" t="s">
        <v>214</v>
      </c>
      <c r="C4" s="433"/>
      <c r="D4" s="210" t="s">
        <v>215</v>
      </c>
      <c r="E4" s="210">
        <v>2025</v>
      </c>
      <c r="F4" s="210">
        <v>2026</v>
      </c>
      <c r="G4" s="210">
        <v>2027</v>
      </c>
      <c r="H4" s="210">
        <v>2028</v>
      </c>
      <c r="I4" s="434" t="s">
        <v>216</v>
      </c>
      <c r="J4" s="435"/>
      <c r="K4" s="436"/>
    </row>
    <row r="5" spans="1:11" s="239" customFormat="1" ht="14.5" x14ac:dyDescent="0.35">
      <c r="A5" s="240" t="s">
        <v>0</v>
      </c>
      <c r="B5" s="430" t="s">
        <v>302</v>
      </c>
      <c r="C5" s="430"/>
      <c r="D5" s="241" t="s">
        <v>294</v>
      </c>
      <c r="E5" s="241">
        <f>35000*12</f>
        <v>420000</v>
      </c>
      <c r="F5" s="241">
        <f>35000*12</f>
        <v>420000</v>
      </c>
      <c r="G5" s="241">
        <f>35000*12</f>
        <v>420000</v>
      </c>
      <c r="H5" s="241">
        <f>35000*12</f>
        <v>420000</v>
      </c>
      <c r="I5" s="431" t="s">
        <v>303</v>
      </c>
      <c r="J5" s="431"/>
      <c r="K5" s="431"/>
    </row>
    <row r="6" spans="1:11" s="239" customFormat="1" ht="14.5" x14ac:dyDescent="0.35">
      <c r="A6" s="240" t="s">
        <v>37</v>
      </c>
      <c r="B6" s="430" t="s">
        <v>302</v>
      </c>
      <c r="C6" s="430"/>
      <c r="D6" s="241" t="s">
        <v>305</v>
      </c>
      <c r="E6" s="241">
        <v>20000</v>
      </c>
      <c r="F6" s="241">
        <v>20000</v>
      </c>
      <c r="G6" s="241">
        <v>20000</v>
      </c>
      <c r="H6" s="241">
        <v>20000</v>
      </c>
      <c r="I6" s="431" t="s">
        <v>304</v>
      </c>
      <c r="J6" s="431"/>
      <c r="K6" s="431"/>
    </row>
    <row r="7" spans="1:11" s="239" customFormat="1" ht="14.5" x14ac:dyDescent="0.35">
      <c r="A7" s="240" t="s">
        <v>38</v>
      </c>
      <c r="B7" s="430" t="s">
        <v>179</v>
      </c>
      <c r="C7" s="430"/>
      <c r="D7" s="242" t="s">
        <v>339</v>
      </c>
      <c r="E7" s="241">
        <f>12*800000</f>
        <v>9600000</v>
      </c>
      <c r="F7" s="241">
        <f t="shared" ref="F7:H7" si="0">12*800000</f>
        <v>9600000</v>
      </c>
      <c r="G7" s="241">
        <f t="shared" si="0"/>
        <v>9600000</v>
      </c>
      <c r="H7" s="241">
        <f t="shared" si="0"/>
        <v>9600000</v>
      </c>
      <c r="I7" s="431" t="s">
        <v>295</v>
      </c>
      <c r="J7" s="431"/>
      <c r="K7" s="431"/>
    </row>
    <row r="8" spans="1:11" s="239" customFormat="1" ht="14.5" x14ac:dyDescent="0.35">
      <c r="A8" s="240"/>
      <c r="B8" s="430"/>
      <c r="C8" s="430"/>
      <c r="D8" s="241"/>
      <c r="E8" s="241"/>
      <c r="F8" s="241"/>
      <c r="G8" s="241"/>
      <c r="H8" s="241"/>
      <c r="I8" s="431"/>
      <c r="J8" s="431"/>
      <c r="K8" s="431"/>
    </row>
    <row r="9" spans="1:11" s="239" customFormat="1" ht="14.5" x14ac:dyDescent="0.35">
      <c r="A9" s="240"/>
      <c r="B9" s="432"/>
      <c r="C9" s="432"/>
      <c r="D9" s="241"/>
      <c r="E9" s="241"/>
      <c r="F9" s="241"/>
      <c r="G9" s="241"/>
      <c r="H9" s="241"/>
      <c r="I9" s="431"/>
      <c r="J9" s="431"/>
      <c r="K9" s="431"/>
    </row>
    <row r="10" spans="1:11" s="239" customFormat="1" ht="14.5" x14ac:dyDescent="0.35">
      <c r="A10" s="240"/>
      <c r="B10" s="432"/>
      <c r="C10" s="432"/>
      <c r="D10" s="241"/>
      <c r="E10" s="241"/>
      <c r="F10" s="241"/>
      <c r="G10" s="241"/>
      <c r="H10" s="241"/>
      <c r="I10" s="431"/>
      <c r="J10" s="431"/>
      <c r="K10" s="431"/>
    </row>
    <row r="11" spans="1:11" x14ac:dyDescent="0.3">
      <c r="A11" s="211"/>
      <c r="B11" s="440"/>
      <c r="C11" s="440"/>
      <c r="D11" s="212"/>
      <c r="E11" s="212"/>
      <c r="F11" s="212"/>
      <c r="G11" s="212"/>
      <c r="H11" s="212"/>
      <c r="I11" s="441"/>
      <c r="J11" s="441"/>
      <c r="K11" s="441"/>
    </row>
    <row r="12" spans="1:11" x14ac:dyDescent="0.3">
      <c r="A12" s="213"/>
      <c r="B12" s="213"/>
      <c r="C12" s="213"/>
      <c r="D12" s="213"/>
      <c r="E12" s="213"/>
      <c r="F12" s="213"/>
      <c r="G12" s="213"/>
      <c r="H12" s="213"/>
      <c r="I12" s="213"/>
      <c r="J12" s="214"/>
      <c r="K12" s="213"/>
    </row>
    <row r="13" spans="1:11" x14ac:dyDescent="0.3"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spans="1:11" x14ac:dyDescent="0.3">
      <c r="A14" s="216"/>
      <c r="B14" s="207"/>
      <c r="C14" s="207"/>
      <c r="D14" s="207"/>
      <c r="E14" s="207"/>
      <c r="F14" s="207"/>
      <c r="G14" s="207"/>
      <c r="H14" s="207"/>
      <c r="I14" s="207"/>
      <c r="J14" s="207"/>
      <c r="K14" s="207"/>
    </row>
    <row r="15" spans="1:11" x14ac:dyDescent="0.3">
      <c r="A15" s="216" t="s">
        <v>217</v>
      </c>
      <c r="B15" s="207"/>
      <c r="C15" s="207"/>
      <c r="D15" s="207"/>
      <c r="E15" s="217" t="s">
        <v>349</v>
      </c>
      <c r="F15" s="207"/>
      <c r="G15" s="207"/>
      <c r="H15" s="207"/>
      <c r="I15" s="207"/>
      <c r="J15" s="208" t="s">
        <v>184</v>
      </c>
      <c r="K15" s="207"/>
    </row>
    <row r="16" spans="1:11" ht="29" x14ac:dyDescent="0.3">
      <c r="A16" s="209" t="s">
        <v>213</v>
      </c>
      <c r="B16" s="433" t="s">
        <v>214</v>
      </c>
      <c r="C16" s="433"/>
      <c r="D16" s="210" t="s">
        <v>215</v>
      </c>
      <c r="E16" s="210">
        <v>2025</v>
      </c>
      <c r="F16" s="210">
        <v>2026</v>
      </c>
      <c r="G16" s="210">
        <v>2027</v>
      </c>
      <c r="H16" s="210">
        <v>2028</v>
      </c>
      <c r="I16" s="434" t="s">
        <v>216</v>
      </c>
      <c r="J16" s="435"/>
      <c r="K16" s="436"/>
    </row>
    <row r="17" spans="1:11" s="2" customFormat="1" ht="30" customHeight="1" x14ac:dyDescent="0.35">
      <c r="A17" s="240" t="s">
        <v>0</v>
      </c>
      <c r="B17" s="430"/>
      <c r="C17" s="430"/>
      <c r="D17" s="241"/>
      <c r="E17" s="241"/>
      <c r="F17" s="241"/>
      <c r="G17" s="241"/>
      <c r="H17" s="241"/>
      <c r="I17" s="439"/>
      <c r="J17" s="439"/>
      <c r="K17" s="439"/>
    </row>
    <row r="18" spans="1:11" ht="14.5" x14ac:dyDescent="0.35">
      <c r="A18" s="240" t="s">
        <v>37</v>
      </c>
      <c r="B18" s="437"/>
      <c r="C18" s="437"/>
      <c r="D18" s="242"/>
      <c r="E18" s="241"/>
      <c r="F18" s="241"/>
      <c r="G18" s="241"/>
      <c r="H18" s="241"/>
      <c r="I18" s="442"/>
      <c r="J18" s="431"/>
      <c r="K18" s="431"/>
    </row>
    <row r="19" spans="1:11" s="2" customFormat="1" ht="14.5" x14ac:dyDescent="0.35">
      <c r="A19" s="240" t="s">
        <v>38</v>
      </c>
      <c r="B19" s="437"/>
      <c r="C19" s="437"/>
      <c r="D19" s="242"/>
      <c r="E19" s="241"/>
      <c r="F19" s="241"/>
      <c r="G19" s="241"/>
      <c r="H19" s="241"/>
      <c r="I19" s="442"/>
      <c r="J19" s="431"/>
      <c r="K19" s="431"/>
    </row>
    <row r="20" spans="1:11" ht="28.75" customHeight="1" x14ac:dyDescent="0.35">
      <c r="A20" s="240" t="s">
        <v>39</v>
      </c>
      <c r="B20" s="437"/>
      <c r="C20" s="437"/>
      <c r="D20" s="242"/>
      <c r="E20" s="241"/>
      <c r="F20" s="241"/>
      <c r="G20" s="241"/>
      <c r="H20" s="241"/>
      <c r="I20" s="438"/>
      <c r="J20" s="439"/>
      <c r="K20" s="439"/>
    </row>
    <row r="21" spans="1:11" x14ac:dyDescent="0.3">
      <c r="A21" s="218"/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spans="1:11" x14ac:dyDescent="0.3">
      <c r="A22" s="218"/>
      <c r="B22" s="207"/>
      <c r="C22" s="207"/>
      <c r="D22" s="207"/>
      <c r="E22" s="207"/>
      <c r="F22" s="207"/>
      <c r="G22" s="207"/>
      <c r="H22" s="207"/>
      <c r="I22" s="207"/>
      <c r="J22" s="207"/>
      <c r="K22" s="207"/>
    </row>
    <row r="23" spans="1:11" ht="17" customHeight="1" x14ac:dyDescent="0.3">
      <c r="A23" s="218"/>
      <c r="B23" s="207"/>
      <c r="C23" s="207"/>
      <c r="D23" s="207"/>
      <c r="E23" s="207"/>
      <c r="F23" s="207"/>
      <c r="G23" s="207"/>
      <c r="H23" s="207"/>
      <c r="I23" s="207"/>
      <c r="J23" s="207"/>
      <c r="K23" s="207"/>
    </row>
    <row r="24" spans="1:11" x14ac:dyDescent="0.3">
      <c r="A24" s="218"/>
      <c r="B24" s="207"/>
      <c r="C24" s="207"/>
      <c r="D24" s="207"/>
      <c r="E24" s="207"/>
      <c r="F24" s="207"/>
      <c r="G24" s="207"/>
      <c r="H24" s="207"/>
      <c r="I24" s="207"/>
      <c r="J24" s="207"/>
      <c r="K24" s="207"/>
    </row>
    <row r="25" spans="1:11" x14ac:dyDescent="0.3">
      <c r="A25" s="218"/>
      <c r="B25" s="207"/>
      <c r="C25" s="207"/>
      <c r="D25" s="207"/>
      <c r="E25" s="207"/>
      <c r="F25" s="207"/>
      <c r="G25" s="207"/>
      <c r="H25" s="207"/>
      <c r="I25" s="207"/>
      <c r="J25" s="207"/>
      <c r="K25" s="207"/>
    </row>
    <row r="26" spans="1:11" x14ac:dyDescent="0.3">
      <c r="A26" s="218"/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spans="1:11" x14ac:dyDescent="0.3">
      <c r="A27" s="218"/>
      <c r="B27" s="207"/>
      <c r="C27" s="207"/>
      <c r="D27" s="207"/>
      <c r="E27" s="207"/>
      <c r="F27" s="207"/>
      <c r="G27" s="207"/>
      <c r="H27" s="207"/>
      <c r="I27" s="207"/>
      <c r="J27" s="207"/>
      <c r="K27" s="207"/>
    </row>
    <row r="28" spans="1:11" x14ac:dyDescent="0.3">
      <c r="A28" s="218"/>
      <c r="B28" s="207"/>
      <c r="C28" s="207"/>
      <c r="D28" s="207"/>
      <c r="E28" s="207"/>
      <c r="F28" s="207"/>
      <c r="G28" s="207"/>
      <c r="H28" s="207"/>
      <c r="I28" s="207"/>
      <c r="J28" s="207"/>
      <c r="K28" s="207"/>
    </row>
    <row r="29" spans="1:11" x14ac:dyDescent="0.3">
      <c r="A29" s="218"/>
      <c r="B29" s="207"/>
      <c r="C29" s="207"/>
      <c r="D29" s="207"/>
      <c r="E29" s="207"/>
      <c r="F29" s="207"/>
      <c r="G29" s="207"/>
      <c r="H29" s="207"/>
      <c r="I29" s="207"/>
      <c r="J29" s="207"/>
      <c r="K29" s="207"/>
    </row>
    <row r="30" spans="1:11" x14ac:dyDescent="0.3">
      <c r="A30" s="218"/>
      <c r="B30" s="207"/>
      <c r="C30" s="207"/>
      <c r="D30" s="207"/>
      <c r="E30" s="207"/>
      <c r="F30" s="207"/>
      <c r="G30" s="207"/>
      <c r="H30" s="207"/>
      <c r="I30" s="207"/>
      <c r="J30" s="207"/>
      <c r="K30" s="207"/>
    </row>
    <row r="31" spans="1:11" x14ac:dyDescent="0.3">
      <c r="A31" s="218"/>
      <c r="B31" s="207"/>
      <c r="C31" s="207"/>
      <c r="D31" s="207"/>
      <c r="E31" s="207"/>
      <c r="F31" s="207"/>
      <c r="G31" s="207"/>
      <c r="H31" s="207"/>
      <c r="I31" s="207"/>
      <c r="J31" s="207"/>
      <c r="K31" s="207"/>
    </row>
    <row r="32" spans="1:11" x14ac:dyDescent="0.3">
      <c r="A32" s="218"/>
      <c r="B32" s="207"/>
      <c r="C32" s="207"/>
      <c r="D32" s="207"/>
      <c r="E32" s="207"/>
      <c r="F32" s="207"/>
      <c r="G32" s="207"/>
      <c r="H32" s="207"/>
      <c r="I32" s="207"/>
      <c r="J32" s="207"/>
      <c r="K32" s="207"/>
    </row>
    <row r="33" spans="1:11" x14ac:dyDescent="0.3">
      <c r="A33" s="218"/>
      <c r="B33" s="207"/>
      <c r="C33" s="207"/>
      <c r="D33" s="207"/>
      <c r="E33" s="207"/>
      <c r="F33" s="207"/>
      <c r="G33" s="207"/>
      <c r="H33" s="207"/>
      <c r="I33" s="207"/>
      <c r="J33" s="207"/>
      <c r="K33" s="207"/>
    </row>
    <row r="34" spans="1:11" x14ac:dyDescent="0.3">
      <c r="A34" s="218"/>
      <c r="B34" s="207"/>
      <c r="C34" s="207"/>
      <c r="D34" s="207"/>
      <c r="E34" s="207"/>
      <c r="F34" s="207"/>
      <c r="G34" s="207"/>
      <c r="H34" s="207"/>
      <c r="I34" s="207"/>
      <c r="J34" s="207"/>
      <c r="K34" s="207"/>
    </row>
    <row r="35" spans="1:11" x14ac:dyDescent="0.3">
      <c r="A35" s="218"/>
      <c r="B35" s="207"/>
      <c r="C35" s="207"/>
      <c r="D35" s="207"/>
      <c r="E35" s="207"/>
      <c r="F35" s="207"/>
      <c r="G35" s="207"/>
      <c r="H35" s="207"/>
      <c r="I35" s="207"/>
      <c r="J35" s="207"/>
      <c r="K35" s="207"/>
    </row>
    <row r="36" spans="1:11" x14ac:dyDescent="0.3">
      <c r="A36" s="218"/>
      <c r="B36" s="207"/>
      <c r="C36" s="207"/>
      <c r="D36" s="207"/>
      <c r="E36" s="207"/>
      <c r="F36" s="207"/>
      <c r="G36" s="207"/>
      <c r="H36" s="207"/>
      <c r="I36" s="207"/>
      <c r="J36" s="207"/>
      <c r="K36" s="207"/>
    </row>
    <row r="37" spans="1:11" x14ac:dyDescent="0.3">
      <c r="A37" s="218"/>
      <c r="B37" s="207"/>
      <c r="C37" s="207"/>
      <c r="D37" s="207"/>
      <c r="E37" s="207"/>
      <c r="F37" s="207"/>
      <c r="G37" s="207"/>
      <c r="H37" s="207"/>
      <c r="I37" s="207"/>
      <c r="J37" s="207"/>
      <c r="K37" s="207"/>
    </row>
    <row r="38" spans="1:11" x14ac:dyDescent="0.3">
      <c r="A38" s="218"/>
      <c r="B38" s="207"/>
      <c r="C38" s="207"/>
      <c r="D38" s="207"/>
      <c r="E38" s="207"/>
      <c r="F38" s="207"/>
      <c r="G38" s="207"/>
      <c r="H38" s="207"/>
      <c r="I38" s="207"/>
      <c r="J38" s="207"/>
      <c r="K38" s="207"/>
    </row>
    <row r="39" spans="1:11" x14ac:dyDescent="0.3">
      <c r="A39" s="218"/>
      <c r="B39" s="207"/>
      <c r="C39" s="207"/>
      <c r="D39" s="207"/>
      <c r="E39" s="207"/>
      <c r="F39" s="207"/>
      <c r="G39" s="207"/>
      <c r="H39" s="207"/>
      <c r="I39" s="207"/>
      <c r="J39" s="207"/>
      <c r="K39" s="207"/>
    </row>
    <row r="40" spans="1:11" x14ac:dyDescent="0.3">
      <c r="A40" s="218"/>
      <c r="B40" s="207"/>
      <c r="C40" s="207"/>
      <c r="D40" s="207"/>
      <c r="E40" s="207"/>
      <c r="F40" s="207"/>
      <c r="G40" s="207"/>
      <c r="H40" s="207"/>
      <c r="I40" s="207"/>
      <c r="J40" s="207"/>
      <c r="K40" s="207"/>
    </row>
    <row r="41" spans="1:11" x14ac:dyDescent="0.3">
      <c r="A41" s="218"/>
      <c r="B41" s="207"/>
      <c r="C41" s="207"/>
      <c r="D41" s="207"/>
      <c r="E41" s="207"/>
      <c r="F41" s="207"/>
      <c r="G41" s="207"/>
      <c r="H41" s="207"/>
      <c r="I41" s="207"/>
      <c r="J41" s="207"/>
      <c r="K41" s="207"/>
    </row>
    <row r="42" spans="1:11" x14ac:dyDescent="0.3">
      <c r="A42" s="218"/>
      <c r="B42" s="207"/>
      <c r="C42" s="207"/>
      <c r="D42" s="207"/>
      <c r="E42" s="207"/>
      <c r="F42" s="207"/>
      <c r="G42" s="207"/>
      <c r="H42" s="207"/>
      <c r="I42" s="207"/>
      <c r="J42" s="207"/>
      <c r="K42" s="207"/>
    </row>
    <row r="43" spans="1:11" x14ac:dyDescent="0.3">
      <c r="A43" s="218"/>
      <c r="B43" s="207"/>
      <c r="C43" s="207"/>
      <c r="D43" s="207"/>
      <c r="E43" s="207"/>
      <c r="F43" s="207"/>
      <c r="G43" s="207"/>
      <c r="H43" s="207"/>
      <c r="I43" s="207"/>
      <c r="J43" s="207"/>
      <c r="K43" s="207"/>
    </row>
    <row r="44" spans="1:11" x14ac:dyDescent="0.3">
      <c r="A44" s="218"/>
      <c r="B44" s="207"/>
      <c r="C44" s="207"/>
      <c r="D44" s="207"/>
      <c r="E44" s="207"/>
      <c r="F44" s="207"/>
      <c r="G44" s="207"/>
      <c r="H44" s="207"/>
      <c r="I44" s="207"/>
      <c r="J44" s="207"/>
      <c r="K44" s="207"/>
    </row>
    <row r="45" spans="1:11" x14ac:dyDescent="0.3">
      <c r="A45" s="218"/>
      <c r="B45" s="207"/>
      <c r="C45" s="207"/>
      <c r="D45" s="207"/>
      <c r="E45" s="207"/>
      <c r="F45" s="207"/>
      <c r="G45" s="207"/>
      <c r="H45" s="207"/>
      <c r="I45" s="207"/>
      <c r="J45" s="207"/>
      <c r="K45" s="207"/>
    </row>
    <row r="46" spans="1:11" x14ac:dyDescent="0.3">
      <c r="A46" s="218"/>
      <c r="B46" s="207"/>
      <c r="C46" s="207"/>
      <c r="D46" s="207"/>
      <c r="E46" s="207"/>
      <c r="F46" s="207"/>
      <c r="G46" s="207"/>
      <c r="H46" s="207"/>
      <c r="I46" s="207"/>
      <c r="J46" s="207"/>
      <c r="K46" s="207"/>
    </row>
    <row r="47" spans="1:11" x14ac:dyDescent="0.3">
      <c r="A47" s="218"/>
      <c r="B47" s="207"/>
      <c r="C47" s="207"/>
      <c r="D47" s="207"/>
      <c r="E47" s="207"/>
      <c r="F47" s="207"/>
      <c r="G47" s="207"/>
      <c r="H47" s="207"/>
      <c r="I47" s="207"/>
      <c r="J47" s="207"/>
      <c r="K47" s="207"/>
    </row>
    <row r="48" spans="1:11" x14ac:dyDescent="0.3">
      <c r="A48" s="218"/>
      <c r="B48" s="207"/>
      <c r="C48" s="207"/>
      <c r="D48" s="207"/>
      <c r="E48" s="207"/>
      <c r="F48" s="207"/>
      <c r="G48" s="207"/>
      <c r="H48" s="207"/>
      <c r="I48" s="207"/>
      <c r="J48" s="207"/>
      <c r="K48" s="207"/>
    </row>
    <row r="49" spans="1:11" x14ac:dyDescent="0.3">
      <c r="A49" s="218"/>
      <c r="B49" s="207"/>
      <c r="C49" s="207"/>
      <c r="D49" s="207"/>
      <c r="E49" s="207"/>
      <c r="F49" s="207"/>
      <c r="G49" s="207"/>
      <c r="H49" s="207"/>
      <c r="I49" s="207"/>
      <c r="J49" s="207"/>
      <c r="K49" s="207"/>
    </row>
    <row r="50" spans="1:11" x14ac:dyDescent="0.3">
      <c r="A50" s="218"/>
      <c r="B50" s="207"/>
      <c r="C50" s="207"/>
      <c r="D50" s="207"/>
      <c r="E50" s="207"/>
      <c r="F50" s="207"/>
      <c r="G50" s="207"/>
      <c r="H50" s="207"/>
      <c r="I50" s="207"/>
      <c r="J50" s="207"/>
      <c r="K50" s="207"/>
    </row>
    <row r="51" spans="1:11" x14ac:dyDescent="0.3">
      <c r="A51" s="218"/>
      <c r="B51" s="207"/>
      <c r="C51" s="207"/>
      <c r="D51" s="207"/>
      <c r="E51" s="207"/>
      <c r="F51" s="207"/>
      <c r="G51" s="207"/>
      <c r="H51" s="207"/>
      <c r="I51" s="207"/>
      <c r="J51" s="207"/>
      <c r="K51" s="207"/>
    </row>
    <row r="52" spans="1:11" x14ac:dyDescent="0.3">
      <c r="A52" s="218"/>
      <c r="B52" s="207"/>
      <c r="C52" s="207"/>
      <c r="D52" s="207"/>
      <c r="E52" s="207"/>
      <c r="F52" s="207"/>
      <c r="G52" s="207"/>
      <c r="H52" s="207"/>
      <c r="I52" s="207"/>
      <c r="J52" s="207"/>
      <c r="K52" s="207"/>
    </row>
    <row r="53" spans="1:11" x14ac:dyDescent="0.3">
      <c r="A53" s="218"/>
      <c r="B53" s="207"/>
      <c r="C53" s="207"/>
      <c r="D53" s="207"/>
      <c r="E53" s="207"/>
      <c r="F53" s="207"/>
      <c r="G53" s="207"/>
      <c r="H53" s="207"/>
      <c r="I53" s="207"/>
      <c r="J53" s="207"/>
      <c r="K53" s="207"/>
    </row>
    <row r="54" spans="1:11" x14ac:dyDescent="0.3">
      <c r="A54" s="218"/>
      <c r="B54" s="207"/>
      <c r="C54" s="207"/>
      <c r="D54" s="207"/>
      <c r="E54" s="207"/>
      <c r="F54" s="207"/>
      <c r="G54" s="207"/>
      <c r="H54" s="207"/>
      <c r="I54" s="207"/>
      <c r="J54" s="207"/>
      <c r="K54" s="207"/>
    </row>
    <row r="55" spans="1:11" x14ac:dyDescent="0.3">
      <c r="A55" s="218"/>
      <c r="B55" s="207"/>
      <c r="C55" s="207"/>
      <c r="D55" s="207"/>
      <c r="E55" s="207"/>
      <c r="F55" s="207"/>
      <c r="G55" s="207"/>
      <c r="H55" s="207"/>
      <c r="I55" s="207"/>
      <c r="J55" s="207"/>
      <c r="K55" s="207"/>
    </row>
    <row r="56" spans="1:11" x14ac:dyDescent="0.3">
      <c r="A56" s="218"/>
      <c r="B56" s="207"/>
      <c r="C56" s="207"/>
      <c r="D56" s="207"/>
      <c r="E56" s="207"/>
      <c r="F56" s="207"/>
      <c r="G56" s="207"/>
      <c r="H56" s="207"/>
      <c r="I56" s="207"/>
      <c r="J56" s="207"/>
      <c r="K56" s="207"/>
    </row>
    <row r="57" spans="1:11" x14ac:dyDescent="0.3">
      <c r="A57" s="218"/>
      <c r="B57" s="207"/>
      <c r="C57" s="207"/>
      <c r="D57" s="207"/>
      <c r="E57" s="207"/>
      <c r="F57" s="207"/>
      <c r="G57" s="207"/>
      <c r="H57" s="207"/>
      <c r="I57" s="207"/>
      <c r="J57" s="207"/>
      <c r="K57" s="207"/>
    </row>
    <row r="58" spans="1:11" x14ac:dyDescent="0.3">
      <c r="A58" s="218"/>
      <c r="B58" s="207"/>
      <c r="C58" s="207"/>
      <c r="D58" s="207"/>
      <c r="E58" s="207"/>
      <c r="F58" s="207"/>
      <c r="G58" s="207"/>
      <c r="H58" s="207"/>
      <c r="I58" s="207"/>
      <c r="J58" s="207"/>
      <c r="K58" s="207"/>
    </row>
    <row r="59" spans="1:11" x14ac:dyDescent="0.3">
      <c r="A59" s="218"/>
      <c r="B59" s="207"/>
      <c r="C59" s="207"/>
      <c r="D59" s="207"/>
      <c r="E59" s="207"/>
      <c r="F59" s="207"/>
      <c r="G59" s="207"/>
      <c r="H59" s="207"/>
      <c r="I59" s="207"/>
      <c r="J59" s="207"/>
      <c r="K59" s="207"/>
    </row>
    <row r="60" spans="1:11" x14ac:dyDescent="0.3">
      <c r="A60" s="218"/>
      <c r="B60" s="207"/>
      <c r="C60" s="207"/>
      <c r="D60" s="207"/>
      <c r="E60" s="207"/>
      <c r="F60" s="207"/>
      <c r="G60" s="207"/>
      <c r="H60" s="207"/>
      <c r="I60" s="207"/>
      <c r="J60" s="207"/>
      <c r="K60" s="207"/>
    </row>
    <row r="61" spans="1:11" x14ac:dyDescent="0.3">
      <c r="A61" s="218"/>
      <c r="B61" s="207"/>
      <c r="C61" s="207"/>
      <c r="D61" s="207"/>
      <c r="E61" s="207"/>
      <c r="F61" s="207"/>
      <c r="G61" s="207"/>
      <c r="H61" s="207"/>
      <c r="I61" s="207"/>
      <c r="J61" s="207"/>
      <c r="K61" s="207"/>
    </row>
    <row r="62" spans="1:11" x14ac:dyDescent="0.3">
      <c r="A62" s="218"/>
      <c r="B62" s="207"/>
      <c r="C62" s="207"/>
      <c r="D62" s="207"/>
      <c r="E62" s="207"/>
      <c r="F62" s="207"/>
      <c r="G62" s="207"/>
      <c r="H62" s="207"/>
      <c r="I62" s="207"/>
      <c r="J62" s="207"/>
      <c r="K62" s="207"/>
    </row>
    <row r="63" spans="1:11" x14ac:dyDescent="0.3">
      <c r="A63" s="218"/>
      <c r="B63" s="207"/>
      <c r="C63" s="207"/>
      <c r="D63" s="207"/>
      <c r="E63" s="207"/>
      <c r="F63" s="207"/>
      <c r="G63" s="207"/>
      <c r="H63" s="207"/>
      <c r="I63" s="207"/>
      <c r="J63" s="207"/>
      <c r="K63" s="207"/>
    </row>
    <row r="64" spans="1:11" x14ac:dyDescent="0.3">
      <c r="A64" s="218"/>
      <c r="B64" s="207"/>
      <c r="C64" s="207"/>
      <c r="D64" s="207"/>
      <c r="E64" s="207"/>
      <c r="F64" s="207"/>
      <c r="G64" s="207"/>
      <c r="H64" s="207"/>
      <c r="I64" s="207"/>
      <c r="J64" s="207"/>
      <c r="K64" s="207"/>
    </row>
    <row r="65" spans="1:11" x14ac:dyDescent="0.3">
      <c r="A65" s="218"/>
      <c r="B65" s="207"/>
      <c r="C65" s="207"/>
      <c r="D65" s="207"/>
      <c r="E65" s="207"/>
      <c r="F65" s="207"/>
      <c r="G65" s="207"/>
      <c r="H65" s="207"/>
      <c r="I65" s="207"/>
      <c r="J65" s="207"/>
      <c r="K65" s="207"/>
    </row>
    <row r="66" spans="1:11" x14ac:dyDescent="0.3">
      <c r="A66" s="218"/>
      <c r="B66" s="207"/>
      <c r="C66" s="207"/>
      <c r="D66" s="207"/>
      <c r="E66" s="207"/>
      <c r="F66" s="207"/>
      <c r="G66" s="207"/>
      <c r="H66" s="207"/>
      <c r="I66" s="207"/>
      <c r="J66" s="207"/>
      <c r="K66" s="207"/>
    </row>
    <row r="67" spans="1:11" x14ac:dyDescent="0.3">
      <c r="A67" s="218"/>
      <c r="B67" s="207"/>
      <c r="C67" s="207"/>
      <c r="D67" s="207"/>
      <c r="E67" s="207"/>
      <c r="F67" s="207"/>
      <c r="G67" s="207"/>
      <c r="H67" s="207"/>
      <c r="I67" s="207"/>
      <c r="J67" s="207"/>
      <c r="K67" s="207"/>
    </row>
    <row r="68" spans="1:11" x14ac:dyDescent="0.3">
      <c r="A68" s="218"/>
      <c r="B68" s="207"/>
      <c r="C68" s="207"/>
      <c r="D68" s="207"/>
      <c r="E68" s="207"/>
      <c r="F68" s="207"/>
      <c r="G68" s="207"/>
      <c r="H68" s="207"/>
      <c r="I68" s="207"/>
      <c r="J68" s="207"/>
      <c r="K68" s="207"/>
    </row>
    <row r="69" spans="1:11" x14ac:dyDescent="0.3">
      <c r="A69" s="218"/>
      <c r="B69" s="207"/>
      <c r="C69" s="207"/>
      <c r="D69" s="207"/>
      <c r="E69" s="207"/>
      <c r="F69" s="207"/>
      <c r="G69" s="207"/>
      <c r="H69" s="207"/>
      <c r="I69" s="207"/>
      <c r="J69" s="207"/>
      <c r="K69" s="207"/>
    </row>
    <row r="70" spans="1:11" x14ac:dyDescent="0.3">
      <c r="A70" s="218"/>
      <c r="B70" s="207"/>
      <c r="C70" s="207"/>
      <c r="D70" s="207"/>
      <c r="E70" s="207"/>
      <c r="F70" s="207"/>
      <c r="G70" s="207"/>
      <c r="H70" s="207"/>
      <c r="I70" s="207"/>
      <c r="J70" s="207"/>
      <c r="K70" s="207"/>
    </row>
    <row r="71" spans="1:11" x14ac:dyDescent="0.3">
      <c r="A71" s="218"/>
      <c r="B71" s="207"/>
      <c r="C71" s="207"/>
      <c r="D71" s="207"/>
      <c r="E71" s="207"/>
      <c r="F71" s="207"/>
      <c r="G71" s="207"/>
      <c r="H71" s="207"/>
      <c r="I71" s="207"/>
      <c r="J71" s="207"/>
      <c r="K71" s="207"/>
    </row>
    <row r="72" spans="1:11" x14ac:dyDescent="0.3">
      <c r="A72" s="218"/>
      <c r="B72" s="207"/>
      <c r="C72" s="207"/>
      <c r="D72" s="207"/>
      <c r="E72" s="207"/>
      <c r="F72" s="207"/>
      <c r="G72" s="207"/>
      <c r="H72" s="207"/>
      <c r="I72" s="207"/>
      <c r="J72" s="207"/>
      <c r="K72" s="207"/>
    </row>
    <row r="73" spans="1:11" x14ac:dyDescent="0.3">
      <c r="A73" s="218"/>
      <c r="B73" s="207"/>
      <c r="C73" s="207"/>
      <c r="D73" s="207"/>
      <c r="E73" s="207"/>
      <c r="F73" s="207"/>
      <c r="G73" s="207"/>
      <c r="H73" s="207"/>
      <c r="I73" s="207"/>
      <c r="J73" s="207"/>
      <c r="K73" s="207"/>
    </row>
    <row r="74" spans="1:11" x14ac:dyDescent="0.3">
      <c r="A74" s="218"/>
      <c r="B74" s="207"/>
      <c r="C74" s="207"/>
      <c r="D74" s="207"/>
      <c r="E74" s="207"/>
      <c r="F74" s="207"/>
      <c r="G74" s="207"/>
      <c r="H74" s="207"/>
      <c r="I74" s="207"/>
      <c r="J74" s="207"/>
      <c r="K74" s="207"/>
    </row>
    <row r="75" spans="1:11" x14ac:dyDescent="0.3">
      <c r="A75" s="218"/>
      <c r="B75" s="207"/>
      <c r="C75" s="207"/>
      <c r="D75" s="207"/>
      <c r="E75" s="207"/>
      <c r="F75" s="207"/>
      <c r="G75" s="207"/>
      <c r="H75" s="207"/>
      <c r="I75" s="207"/>
      <c r="J75" s="207"/>
      <c r="K75" s="207"/>
    </row>
    <row r="76" spans="1:11" x14ac:dyDescent="0.3">
      <c r="A76" s="218"/>
      <c r="B76" s="207"/>
      <c r="C76" s="207"/>
      <c r="D76" s="207"/>
      <c r="E76" s="207"/>
      <c r="F76" s="207"/>
      <c r="G76" s="207"/>
      <c r="H76" s="207"/>
      <c r="I76" s="207"/>
      <c r="J76" s="207"/>
      <c r="K76" s="207"/>
    </row>
    <row r="77" spans="1:11" x14ac:dyDescent="0.3">
      <c r="A77" s="218"/>
      <c r="B77" s="207"/>
      <c r="C77" s="207"/>
      <c r="D77" s="207"/>
      <c r="E77" s="207"/>
      <c r="F77" s="207"/>
      <c r="G77" s="207"/>
      <c r="H77" s="207"/>
      <c r="I77" s="207"/>
      <c r="J77" s="207"/>
      <c r="K77" s="207"/>
    </row>
    <row r="78" spans="1:11" x14ac:dyDescent="0.3">
      <c r="A78" s="218"/>
      <c r="B78" s="207"/>
      <c r="C78" s="207"/>
      <c r="D78" s="207"/>
      <c r="E78" s="207"/>
      <c r="F78" s="207"/>
      <c r="G78" s="207"/>
      <c r="H78" s="207"/>
      <c r="I78" s="207"/>
      <c r="J78" s="207"/>
      <c r="K78" s="207"/>
    </row>
    <row r="79" spans="1:11" x14ac:dyDescent="0.3">
      <c r="A79" s="218"/>
      <c r="B79" s="207"/>
      <c r="C79" s="207"/>
      <c r="D79" s="207"/>
      <c r="E79" s="207"/>
      <c r="F79" s="207"/>
      <c r="G79" s="207"/>
      <c r="H79" s="207"/>
      <c r="I79" s="207"/>
      <c r="J79" s="207"/>
      <c r="K79" s="207"/>
    </row>
    <row r="80" spans="1:11" x14ac:dyDescent="0.3">
      <c r="A80" s="218"/>
      <c r="B80" s="207"/>
      <c r="C80" s="207"/>
      <c r="D80" s="207"/>
      <c r="E80" s="207"/>
      <c r="F80" s="207"/>
      <c r="G80" s="207"/>
      <c r="H80" s="207"/>
      <c r="I80" s="207"/>
      <c r="J80" s="207"/>
      <c r="K80" s="207"/>
    </row>
    <row r="81" spans="1:11" x14ac:dyDescent="0.3">
      <c r="A81" s="218"/>
      <c r="B81" s="207"/>
      <c r="C81" s="207"/>
      <c r="D81" s="207"/>
      <c r="E81" s="207"/>
      <c r="F81" s="207"/>
      <c r="G81" s="207"/>
      <c r="H81" s="207"/>
      <c r="I81" s="207"/>
      <c r="J81" s="207"/>
      <c r="K81" s="207"/>
    </row>
    <row r="82" spans="1:11" x14ac:dyDescent="0.3">
      <c r="A82" s="218"/>
      <c r="B82" s="207"/>
      <c r="C82" s="207"/>
      <c r="D82" s="207"/>
      <c r="E82" s="207"/>
      <c r="F82" s="207"/>
      <c r="G82" s="207"/>
      <c r="H82" s="207"/>
      <c r="I82" s="207"/>
      <c r="J82" s="207"/>
      <c r="K82" s="207"/>
    </row>
    <row r="83" spans="1:11" x14ac:dyDescent="0.3">
      <c r="A83" s="218"/>
      <c r="B83" s="207"/>
      <c r="C83" s="207"/>
      <c r="D83" s="207"/>
      <c r="E83" s="207"/>
      <c r="F83" s="207"/>
      <c r="G83" s="207"/>
      <c r="H83" s="207"/>
      <c r="I83" s="207"/>
      <c r="J83" s="207"/>
      <c r="K83" s="207"/>
    </row>
    <row r="84" spans="1:11" x14ac:dyDescent="0.3">
      <c r="A84" s="218"/>
      <c r="B84" s="207"/>
      <c r="C84" s="207"/>
      <c r="D84" s="207"/>
      <c r="E84" s="207"/>
      <c r="F84" s="207"/>
      <c r="G84" s="207"/>
      <c r="H84" s="207"/>
      <c r="I84" s="207"/>
      <c r="J84" s="207"/>
      <c r="K84" s="207"/>
    </row>
    <row r="85" spans="1:11" x14ac:dyDescent="0.3">
      <c r="A85" s="218"/>
      <c r="B85" s="207"/>
      <c r="C85" s="207"/>
      <c r="D85" s="207"/>
      <c r="E85" s="207"/>
      <c r="F85" s="207"/>
      <c r="G85" s="207"/>
      <c r="H85" s="207"/>
      <c r="I85" s="207"/>
      <c r="J85" s="207"/>
      <c r="K85" s="207"/>
    </row>
    <row r="86" spans="1:11" x14ac:dyDescent="0.3">
      <c r="A86" s="218"/>
      <c r="B86" s="207"/>
      <c r="C86" s="207"/>
      <c r="D86" s="207"/>
      <c r="E86" s="207"/>
      <c r="F86" s="207"/>
      <c r="G86" s="207"/>
      <c r="H86" s="207"/>
      <c r="I86" s="207"/>
      <c r="J86" s="207"/>
      <c r="K86" s="207"/>
    </row>
    <row r="87" spans="1:11" x14ac:dyDescent="0.3">
      <c r="A87" s="218"/>
      <c r="B87" s="207"/>
      <c r="C87" s="207"/>
      <c r="D87" s="207"/>
      <c r="E87" s="207"/>
      <c r="F87" s="207"/>
      <c r="G87" s="207"/>
      <c r="H87" s="207"/>
      <c r="I87" s="207"/>
      <c r="J87" s="207"/>
      <c r="K87" s="207"/>
    </row>
    <row r="88" spans="1:11" x14ac:dyDescent="0.3">
      <c r="A88" s="218"/>
      <c r="B88" s="207"/>
      <c r="C88" s="207"/>
      <c r="D88" s="207"/>
      <c r="E88" s="207"/>
      <c r="F88" s="207"/>
      <c r="G88" s="207"/>
      <c r="H88" s="207"/>
      <c r="I88" s="207"/>
      <c r="J88" s="207"/>
      <c r="K88" s="207"/>
    </row>
    <row r="89" spans="1:11" x14ac:dyDescent="0.3">
      <c r="A89" s="218"/>
      <c r="B89" s="207"/>
      <c r="C89" s="207"/>
      <c r="D89" s="207"/>
      <c r="E89" s="207"/>
      <c r="F89" s="207"/>
      <c r="G89" s="207"/>
      <c r="H89" s="207"/>
      <c r="I89" s="207"/>
      <c r="J89" s="207"/>
      <c r="K89" s="207"/>
    </row>
    <row r="90" spans="1:11" x14ac:dyDescent="0.3">
      <c r="A90" s="218"/>
      <c r="B90" s="207"/>
      <c r="C90" s="207"/>
      <c r="D90" s="207"/>
      <c r="E90" s="207"/>
      <c r="F90" s="207"/>
      <c r="G90" s="207"/>
      <c r="H90" s="207"/>
      <c r="I90" s="207"/>
      <c r="J90" s="207"/>
      <c r="K90" s="207"/>
    </row>
    <row r="91" spans="1:11" x14ac:dyDescent="0.3">
      <c r="A91" s="218"/>
      <c r="B91" s="207"/>
      <c r="C91" s="207"/>
      <c r="D91" s="207"/>
      <c r="E91" s="207"/>
      <c r="F91" s="207"/>
      <c r="G91" s="207"/>
      <c r="H91" s="207"/>
      <c r="I91" s="207"/>
      <c r="J91" s="207"/>
      <c r="K91" s="207"/>
    </row>
    <row r="92" spans="1:11" x14ac:dyDescent="0.3">
      <c r="A92" s="218"/>
      <c r="B92" s="207"/>
      <c r="C92" s="207"/>
      <c r="D92" s="207"/>
      <c r="E92" s="207"/>
      <c r="F92" s="207"/>
      <c r="G92" s="207"/>
      <c r="H92" s="207"/>
      <c r="I92" s="207"/>
      <c r="J92" s="207"/>
      <c r="K92" s="207"/>
    </row>
    <row r="93" spans="1:11" x14ac:dyDescent="0.3">
      <c r="A93" s="218"/>
      <c r="B93" s="207"/>
      <c r="C93" s="207"/>
      <c r="D93" s="207"/>
      <c r="E93" s="207"/>
      <c r="F93" s="207"/>
      <c r="G93" s="207"/>
      <c r="H93" s="207"/>
      <c r="I93" s="207"/>
      <c r="J93" s="207"/>
      <c r="K93" s="207"/>
    </row>
    <row r="94" spans="1:11" x14ac:dyDescent="0.3">
      <c r="A94" s="218"/>
      <c r="B94" s="207"/>
      <c r="C94" s="207"/>
      <c r="D94" s="207"/>
      <c r="E94" s="207"/>
      <c r="F94" s="207"/>
      <c r="G94" s="207"/>
      <c r="H94" s="207"/>
      <c r="I94" s="207"/>
      <c r="J94" s="207"/>
      <c r="K94" s="207"/>
    </row>
    <row r="95" spans="1:11" x14ac:dyDescent="0.3">
      <c r="A95" s="218"/>
      <c r="B95" s="207"/>
      <c r="C95" s="207"/>
      <c r="D95" s="207"/>
      <c r="E95" s="207"/>
      <c r="F95" s="207"/>
      <c r="G95" s="207"/>
      <c r="H95" s="207"/>
      <c r="I95" s="207"/>
      <c r="J95" s="207"/>
      <c r="K95" s="207"/>
    </row>
    <row r="96" spans="1:11" x14ac:dyDescent="0.3">
      <c r="A96" s="218"/>
      <c r="B96" s="207"/>
      <c r="C96" s="207"/>
      <c r="D96" s="207"/>
      <c r="E96" s="207"/>
      <c r="F96" s="207"/>
      <c r="G96" s="207"/>
      <c r="H96" s="207"/>
      <c r="I96" s="207"/>
      <c r="J96" s="207"/>
      <c r="K96" s="207"/>
    </row>
    <row r="97" spans="1:11" x14ac:dyDescent="0.3">
      <c r="A97" s="218"/>
      <c r="B97" s="207"/>
      <c r="C97" s="207"/>
      <c r="D97" s="207"/>
      <c r="E97" s="207"/>
      <c r="F97" s="207"/>
      <c r="G97" s="207"/>
      <c r="H97" s="207"/>
      <c r="I97" s="207"/>
      <c r="J97" s="207"/>
      <c r="K97" s="207"/>
    </row>
    <row r="98" spans="1:11" x14ac:dyDescent="0.3">
      <c r="A98" s="218"/>
      <c r="B98" s="207"/>
      <c r="C98" s="207"/>
      <c r="D98" s="207"/>
      <c r="E98" s="207"/>
      <c r="F98" s="207"/>
      <c r="G98" s="207"/>
      <c r="H98" s="207"/>
      <c r="I98" s="207"/>
      <c r="J98" s="207"/>
      <c r="K98" s="207"/>
    </row>
    <row r="99" spans="1:11" x14ac:dyDescent="0.3">
      <c r="A99" s="218"/>
      <c r="B99" s="207"/>
      <c r="C99" s="207"/>
      <c r="D99" s="207"/>
      <c r="E99" s="207"/>
      <c r="F99" s="207"/>
      <c r="G99" s="207"/>
      <c r="H99" s="207"/>
      <c r="I99" s="207"/>
      <c r="J99" s="207"/>
      <c r="K99" s="207"/>
    </row>
    <row r="100" spans="1:11" x14ac:dyDescent="0.3">
      <c r="A100" s="218"/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</row>
    <row r="101" spans="1:11" x14ac:dyDescent="0.3">
      <c r="A101" s="218"/>
      <c r="B101" s="207"/>
      <c r="C101" s="207"/>
      <c r="D101" s="207"/>
      <c r="E101" s="207"/>
      <c r="F101" s="207"/>
      <c r="G101" s="207"/>
      <c r="H101" s="207"/>
      <c r="I101" s="207"/>
      <c r="J101" s="207"/>
      <c r="K101" s="207"/>
    </row>
    <row r="102" spans="1:11" x14ac:dyDescent="0.3">
      <c r="A102" s="218"/>
      <c r="B102" s="207"/>
      <c r="C102" s="207"/>
      <c r="D102" s="207"/>
      <c r="E102" s="207"/>
      <c r="F102" s="207"/>
      <c r="G102" s="207"/>
      <c r="H102" s="207"/>
      <c r="I102" s="207"/>
      <c r="J102" s="207"/>
      <c r="K102" s="207"/>
    </row>
    <row r="103" spans="1:11" x14ac:dyDescent="0.3">
      <c r="A103" s="218"/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</row>
    <row r="104" spans="1:11" x14ac:dyDescent="0.3">
      <c r="A104" s="218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</row>
    <row r="105" spans="1:11" x14ac:dyDescent="0.3">
      <c r="A105" s="218"/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</row>
    <row r="106" spans="1:11" x14ac:dyDescent="0.3">
      <c r="A106" s="218"/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</row>
    <row r="107" spans="1:11" x14ac:dyDescent="0.3">
      <c r="A107" s="218"/>
      <c r="B107" s="207"/>
      <c r="C107" s="207"/>
      <c r="D107" s="207"/>
      <c r="E107" s="207"/>
      <c r="F107" s="207"/>
      <c r="G107" s="207"/>
      <c r="H107" s="207"/>
      <c r="I107" s="207"/>
      <c r="J107" s="207"/>
      <c r="K107" s="207"/>
    </row>
    <row r="108" spans="1:11" x14ac:dyDescent="0.3">
      <c r="A108" s="218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</row>
    <row r="109" spans="1:11" x14ac:dyDescent="0.3">
      <c r="A109" s="218"/>
      <c r="B109" s="207"/>
      <c r="C109" s="207"/>
      <c r="D109" s="207"/>
      <c r="E109" s="207"/>
      <c r="F109" s="207"/>
      <c r="G109" s="207"/>
      <c r="H109" s="207"/>
      <c r="I109" s="207"/>
      <c r="J109" s="207"/>
      <c r="K109" s="207"/>
    </row>
    <row r="110" spans="1:11" x14ac:dyDescent="0.3">
      <c r="A110" s="218"/>
      <c r="B110" s="207"/>
      <c r="C110" s="207"/>
      <c r="D110" s="207"/>
      <c r="E110" s="207"/>
      <c r="F110" s="207"/>
      <c r="G110" s="207"/>
      <c r="H110" s="207"/>
      <c r="I110" s="207"/>
      <c r="J110" s="207"/>
      <c r="K110" s="207"/>
    </row>
    <row r="111" spans="1:11" x14ac:dyDescent="0.3">
      <c r="A111" s="218"/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</row>
    <row r="112" spans="1:11" x14ac:dyDescent="0.3">
      <c r="A112" s="218"/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</row>
    <row r="113" spans="1:11" x14ac:dyDescent="0.3">
      <c r="A113" s="218"/>
      <c r="B113" s="207"/>
      <c r="C113" s="207"/>
      <c r="D113" s="207"/>
      <c r="E113" s="207"/>
      <c r="F113" s="207"/>
      <c r="G113" s="207"/>
      <c r="H113" s="207"/>
      <c r="I113" s="207"/>
      <c r="J113" s="207"/>
      <c r="K113" s="207"/>
    </row>
    <row r="114" spans="1:11" x14ac:dyDescent="0.3">
      <c r="A114" s="218"/>
      <c r="B114" s="207"/>
      <c r="C114" s="207"/>
      <c r="D114" s="207"/>
      <c r="E114" s="207"/>
      <c r="F114" s="207"/>
      <c r="G114" s="207"/>
      <c r="H114" s="207"/>
      <c r="I114" s="207"/>
      <c r="J114" s="207"/>
      <c r="K114" s="207"/>
    </row>
    <row r="115" spans="1:11" x14ac:dyDescent="0.3">
      <c r="A115" s="218"/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</row>
    <row r="116" spans="1:11" x14ac:dyDescent="0.3">
      <c r="A116" s="218"/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</row>
    <row r="117" spans="1:11" x14ac:dyDescent="0.3">
      <c r="A117" s="218"/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</row>
    <row r="118" spans="1:11" x14ac:dyDescent="0.3">
      <c r="A118" s="218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</row>
    <row r="119" spans="1:11" x14ac:dyDescent="0.3">
      <c r="A119" s="218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</row>
    <row r="120" spans="1:11" x14ac:dyDescent="0.3">
      <c r="A120" s="218"/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</row>
    <row r="121" spans="1:11" x14ac:dyDescent="0.3">
      <c r="A121" s="218"/>
      <c r="B121" s="207"/>
      <c r="C121" s="207"/>
      <c r="D121" s="207"/>
      <c r="E121" s="207"/>
      <c r="F121" s="207"/>
      <c r="G121" s="207"/>
      <c r="H121" s="207"/>
      <c r="I121" s="207"/>
      <c r="J121" s="207"/>
      <c r="K121" s="207"/>
    </row>
    <row r="122" spans="1:11" x14ac:dyDescent="0.3">
      <c r="A122" s="218"/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</row>
    <row r="123" spans="1:11" x14ac:dyDescent="0.3">
      <c r="A123" s="218"/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</row>
    <row r="124" spans="1:11" x14ac:dyDescent="0.3">
      <c r="A124" s="218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</row>
    <row r="125" spans="1:11" x14ac:dyDescent="0.3">
      <c r="A125" s="218"/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</row>
    <row r="126" spans="1:11" x14ac:dyDescent="0.3">
      <c r="A126" s="218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</row>
    <row r="127" spans="1:11" x14ac:dyDescent="0.3">
      <c r="A127" s="218"/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</row>
    <row r="128" spans="1:11" x14ac:dyDescent="0.3">
      <c r="A128" s="218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</row>
    <row r="129" spans="1:11" x14ac:dyDescent="0.3">
      <c r="A129" s="218"/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</row>
    <row r="130" spans="1:11" x14ac:dyDescent="0.3">
      <c r="A130" s="218"/>
      <c r="B130" s="207"/>
      <c r="C130" s="207"/>
      <c r="D130" s="207"/>
      <c r="E130" s="207"/>
      <c r="F130" s="207"/>
      <c r="G130" s="207"/>
      <c r="H130" s="207"/>
      <c r="I130" s="207"/>
      <c r="J130" s="207"/>
      <c r="K130" s="207"/>
    </row>
    <row r="131" spans="1:11" x14ac:dyDescent="0.3">
      <c r="A131" s="218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</row>
    <row r="132" spans="1:11" x14ac:dyDescent="0.3">
      <c r="A132" s="218"/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</row>
    <row r="133" spans="1:11" x14ac:dyDescent="0.3">
      <c r="A133" s="218"/>
      <c r="B133" s="207"/>
      <c r="C133" s="207"/>
      <c r="D133" s="207"/>
      <c r="E133" s="207"/>
      <c r="F133" s="207"/>
      <c r="G133" s="207"/>
      <c r="H133" s="207"/>
      <c r="I133" s="207"/>
      <c r="J133" s="207"/>
      <c r="K133" s="207"/>
    </row>
    <row r="134" spans="1:11" x14ac:dyDescent="0.3">
      <c r="A134" s="218"/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</row>
    <row r="135" spans="1:11" x14ac:dyDescent="0.3">
      <c r="A135" s="218"/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</row>
    <row r="136" spans="1:11" x14ac:dyDescent="0.3">
      <c r="A136" s="218"/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</row>
    <row r="137" spans="1:11" x14ac:dyDescent="0.3">
      <c r="A137" s="218"/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</row>
    <row r="138" spans="1:11" x14ac:dyDescent="0.3">
      <c r="A138" s="218"/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</row>
    <row r="139" spans="1:11" x14ac:dyDescent="0.3">
      <c r="A139" s="218"/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</row>
    <row r="140" spans="1:11" x14ac:dyDescent="0.3">
      <c r="A140" s="218"/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</row>
    <row r="141" spans="1:11" x14ac:dyDescent="0.3">
      <c r="A141" s="218"/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</row>
    <row r="142" spans="1:11" x14ac:dyDescent="0.3">
      <c r="A142" s="218"/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</row>
    <row r="143" spans="1:11" x14ac:dyDescent="0.3">
      <c r="A143" s="218"/>
      <c r="B143" s="207"/>
      <c r="C143" s="207"/>
      <c r="D143" s="207"/>
      <c r="E143" s="207"/>
      <c r="F143" s="207"/>
      <c r="G143" s="207"/>
      <c r="H143" s="207"/>
      <c r="I143" s="207"/>
      <c r="J143" s="207"/>
      <c r="K143" s="207"/>
    </row>
    <row r="144" spans="1:11" x14ac:dyDescent="0.3">
      <c r="A144" s="218"/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</row>
    <row r="145" spans="1:11" x14ac:dyDescent="0.3">
      <c r="A145" s="218"/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</row>
    <row r="146" spans="1:11" x14ac:dyDescent="0.3">
      <c r="A146" s="218"/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</row>
    <row r="147" spans="1:11" x14ac:dyDescent="0.3">
      <c r="A147" s="218"/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</row>
    <row r="148" spans="1:11" x14ac:dyDescent="0.3">
      <c r="A148" s="218"/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</row>
    <row r="149" spans="1:11" x14ac:dyDescent="0.3">
      <c r="A149" s="218"/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</row>
    <row r="150" spans="1:11" x14ac:dyDescent="0.3">
      <c r="A150" s="218"/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</row>
    <row r="151" spans="1:11" x14ac:dyDescent="0.3">
      <c r="A151" s="218"/>
      <c r="B151" s="207"/>
      <c r="C151" s="207"/>
      <c r="D151" s="207"/>
      <c r="E151" s="207"/>
      <c r="F151" s="207"/>
      <c r="G151" s="207"/>
      <c r="H151" s="207"/>
      <c r="I151" s="207"/>
      <c r="J151" s="207"/>
      <c r="K151" s="207"/>
    </row>
    <row r="152" spans="1:11" x14ac:dyDescent="0.3">
      <c r="A152" s="218"/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</row>
    <row r="153" spans="1:11" x14ac:dyDescent="0.3">
      <c r="A153" s="218"/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</row>
    <row r="154" spans="1:11" x14ac:dyDescent="0.3">
      <c r="A154" s="218"/>
      <c r="B154" s="207"/>
      <c r="C154" s="207"/>
      <c r="D154" s="207"/>
      <c r="E154" s="207"/>
      <c r="F154" s="207"/>
      <c r="G154" s="207"/>
      <c r="H154" s="207"/>
      <c r="I154" s="207"/>
      <c r="J154" s="207"/>
      <c r="K154" s="207"/>
    </row>
    <row r="155" spans="1:11" x14ac:dyDescent="0.3">
      <c r="A155" s="218"/>
      <c r="B155" s="207"/>
      <c r="C155" s="207"/>
      <c r="D155" s="207"/>
      <c r="E155" s="207"/>
      <c r="F155" s="207"/>
      <c r="G155" s="207"/>
      <c r="H155" s="207"/>
      <c r="I155" s="207"/>
      <c r="J155" s="207"/>
      <c r="K155" s="207"/>
    </row>
    <row r="156" spans="1:11" x14ac:dyDescent="0.3">
      <c r="A156" s="218"/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</row>
    <row r="157" spans="1:11" x14ac:dyDescent="0.3">
      <c r="A157" s="218"/>
      <c r="B157" s="207"/>
      <c r="C157" s="207"/>
      <c r="D157" s="207"/>
      <c r="E157" s="207"/>
      <c r="F157" s="207"/>
      <c r="G157" s="207"/>
      <c r="H157" s="207"/>
      <c r="I157" s="207"/>
      <c r="J157" s="207"/>
      <c r="K157" s="207"/>
    </row>
    <row r="158" spans="1:11" x14ac:dyDescent="0.3">
      <c r="A158" s="218"/>
      <c r="B158" s="207"/>
      <c r="C158" s="207"/>
      <c r="D158" s="207"/>
      <c r="E158" s="207"/>
      <c r="F158" s="207"/>
      <c r="G158" s="207"/>
      <c r="H158" s="207"/>
      <c r="I158" s="207"/>
      <c r="J158" s="207"/>
      <c r="K158" s="207"/>
    </row>
    <row r="159" spans="1:11" x14ac:dyDescent="0.3">
      <c r="A159" s="218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</row>
    <row r="160" spans="1:11" x14ac:dyDescent="0.3">
      <c r="A160" s="218"/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</row>
    <row r="161" spans="1:11" x14ac:dyDescent="0.3">
      <c r="A161" s="218"/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</row>
    <row r="162" spans="1:11" x14ac:dyDescent="0.3">
      <c r="A162" s="218"/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</row>
    <row r="163" spans="1:11" x14ac:dyDescent="0.3">
      <c r="A163" s="218"/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</row>
    <row r="164" spans="1:11" x14ac:dyDescent="0.3">
      <c r="A164" s="218"/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</row>
    <row r="165" spans="1:11" x14ac:dyDescent="0.3">
      <c r="A165" s="218"/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</row>
    <row r="166" spans="1:11" x14ac:dyDescent="0.3">
      <c r="A166" s="218"/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</row>
    <row r="167" spans="1:11" x14ac:dyDescent="0.3">
      <c r="A167" s="218"/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</row>
    <row r="168" spans="1:11" x14ac:dyDescent="0.3">
      <c r="A168" s="218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</row>
    <row r="169" spans="1:11" x14ac:dyDescent="0.3">
      <c r="A169" s="218"/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</row>
    <row r="170" spans="1:11" x14ac:dyDescent="0.3">
      <c r="A170" s="218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</row>
    <row r="171" spans="1:11" x14ac:dyDescent="0.3">
      <c r="A171" s="218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</row>
    <row r="172" spans="1:11" x14ac:dyDescent="0.3">
      <c r="A172" s="218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</row>
    <row r="173" spans="1:11" x14ac:dyDescent="0.3">
      <c r="A173" s="218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</row>
    <row r="174" spans="1:11" x14ac:dyDescent="0.3">
      <c r="A174" s="218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</row>
    <row r="175" spans="1:11" x14ac:dyDescent="0.3">
      <c r="A175" s="218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</row>
    <row r="176" spans="1:11" x14ac:dyDescent="0.3">
      <c r="A176" s="218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</row>
    <row r="177" spans="1:11" x14ac:dyDescent="0.3">
      <c r="A177" s="218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</row>
    <row r="178" spans="1:11" x14ac:dyDescent="0.3">
      <c r="A178" s="218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</row>
    <row r="179" spans="1:11" x14ac:dyDescent="0.3">
      <c r="A179" s="218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</row>
    <row r="180" spans="1:11" x14ac:dyDescent="0.3">
      <c r="A180" s="218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</row>
    <row r="181" spans="1:11" x14ac:dyDescent="0.3">
      <c r="A181" s="218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</row>
    <row r="182" spans="1:11" x14ac:dyDescent="0.3">
      <c r="A182" s="218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</row>
    <row r="183" spans="1:11" x14ac:dyDescent="0.3">
      <c r="A183" s="218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</row>
    <row r="184" spans="1:11" x14ac:dyDescent="0.3">
      <c r="A184" s="218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</row>
    <row r="185" spans="1:11" x14ac:dyDescent="0.3">
      <c r="A185" s="218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</row>
    <row r="186" spans="1:11" x14ac:dyDescent="0.3">
      <c r="A186" s="218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</row>
    <row r="187" spans="1:11" x14ac:dyDescent="0.3">
      <c r="A187" s="218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</row>
    <row r="188" spans="1:11" x14ac:dyDescent="0.3">
      <c r="A188" s="218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</row>
    <row r="189" spans="1:11" x14ac:dyDescent="0.3">
      <c r="A189" s="218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</row>
    <row r="190" spans="1:11" x14ac:dyDescent="0.3">
      <c r="A190" s="218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</row>
    <row r="191" spans="1:11" x14ac:dyDescent="0.3">
      <c r="A191" s="218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</row>
    <row r="192" spans="1:11" x14ac:dyDescent="0.3">
      <c r="A192" s="218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</row>
    <row r="193" spans="1:11" x14ac:dyDescent="0.3">
      <c r="A193" s="218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</row>
    <row r="194" spans="1:11" x14ac:dyDescent="0.3">
      <c r="A194" s="218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</row>
    <row r="195" spans="1:11" x14ac:dyDescent="0.3">
      <c r="A195" s="218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</row>
    <row r="196" spans="1:11" x14ac:dyDescent="0.3">
      <c r="A196" s="218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</row>
    <row r="197" spans="1:11" x14ac:dyDescent="0.3">
      <c r="A197" s="218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</row>
    <row r="198" spans="1:11" x14ac:dyDescent="0.3">
      <c r="A198" s="218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</row>
    <row r="199" spans="1:11" x14ac:dyDescent="0.3">
      <c r="A199" s="218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</row>
    <row r="200" spans="1:11" x14ac:dyDescent="0.3">
      <c r="A200" s="218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</row>
    <row r="201" spans="1:11" x14ac:dyDescent="0.3">
      <c r="A201" s="218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</row>
    <row r="202" spans="1:11" x14ac:dyDescent="0.3">
      <c r="A202" s="218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</row>
    <row r="203" spans="1:11" x14ac:dyDescent="0.3">
      <c r="A203" s="218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</row>
    <row r="204" spans="1:11" x14ac:dyDescent="0.3">
      <c r="A204" s="218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</row>
    <row r="205" spans="1:11" x14ac:dyDescent="0.3">
      <c r="A205" s="218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</row>
    <row r="206" spans="1:11" x14ac:dyDescent="0.3">
      <c r="A206" s="218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</row>
    <row r="207" spans="1:11" x14ac:dyDescent="0.3">
      <c r="A207" s="218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</row>
    <row r="208" spans="1:11" x14ac:dyDescent="0.3">
      <c r="A208" s="218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</row>
    <row r="209" spans="1:11" x14ac:dyDescent="0.3">
      <c r="A209" s="218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</row>
    <row r="210" spans="1:11" x14ac:dyDescent="0.3">
      <c r="A210" s="218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</row>
    <row r="211" spans="1:11" x14ac:dyDescent="0.3">
      <c r="A211" s="218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</row>
    <row r="212" spans="1:11" x14ac:dyDescent="0.3">
      <c r="A212" s="218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</row>
    <row r="213" spans="1:11" x14ac:dyDescent="0.3">
      <c r="A213" s="218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</row>
    <row r="214" spans="1:11" x14ac:dyDescent="0.3">
      <c r="A214" s="218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</row>
    <row r="215" spans="1:11" x14ac:dyDescent="0.3">
      <c r="A215" s="218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</row>
    <row r="216" spans="1:11" x14ac:dyDescent="0.3">
      <c r="A216" s="218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</row>
    <row r="217" spans="1:11" x14ac:dyDescent="0.3">
      <c r="A217" s="218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</row>
    <row r="218" spans="1:11" x14ac:dyDescent="0.3">
      <c r="A218" s="218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</row>
    <row r="219" spans="1:11" x14ac:dyDescent="0.3">
      <c r="A219" s="218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</row>
    <row r="220" spans="1:11" x14ac:dyDescent="0.3">
      <c r="A220" s="218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</row>
    <row r="221" spans="1:11" x14ac:dyDescent="0.3">
      <c r="A221" s="218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</row>
    <row r="222" spans="1:11" x14ac:dyDescent="0.3">
      <c r="A222" s="218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</row>
    <row r="223" spans="1:11" x14ac:dyDescent="0.3">
      <c r="A223" s="218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</row>
    <row r="224" spans="1:11" x14ac:dyDescent="0.3">
      <c r="A224" s="218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</row>
    <row r="225" spans="1:11" x14ac:dyDescent="0.3">
      <c r="A225" s="218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</row>
    <row r="226" spans="1:11" x14ac:dyDescent="0.3">
      <c r="A226" s="218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</row>
    <row r="227" spans="1:11" x14ac:dyDescent="0.3">
      <c r="A227" s="218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</row>
    <row r="228" spans="1:11" x14ac:dyDescent="0.3">
      <c r="A228" s="218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</row>
    <row r="229" spans="1:11" x14ac:dyDescent="0.3">
      <c r="A229" s="218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</row>
    <row r="230" spans="1:11" x14ac:dyDescent="0.3">
      <c r="A230" s="218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</row>
    <row r="231" spans="1:11" x14ac:dyDescent="0.3">
      <c r="A231" s="218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</row>
    <row r="232" spans="1:11" x14ac:dyDescent="0.3">
      <c r="A232" s="218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</row>
    <row r="233" spans="1:11" x14ac:dyDescent="0.3">
      <c r="A233" s="218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</row>
    <row r="234" spans="1:11" x14ac:dyDescent="0.3">
      <c r="A234" s="218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</row>
    <row r="235" spans="1:11" x14ac:dyDescent="0.3">
      <c r="A235" s="218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</row>
    <row r="236" spans="1:11" x14ac:dyDescent="0.3">
      <c r="A236" s="218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</row>
    <row r="237" spans="1:11" x14ac:dyDescent="0.3">
      <c r="A237" s="218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</row>
    <row r="238" spans="1:11" x14ac:dyDescent="0.3">
      <c r="A238" s="218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</row>
    <row r="239" spans="1:11" x14ac:dyDescent="0.3">
      <c r="A239" s="218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</row>
    <row r="240" spans="1:11" x14ac:dyDescent="0.3">
      <c r="A240" s="218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</row>
    <row r="241" spans="1:11" x14ac:dyDescent="0.3">
      <c r="A241" s="218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</row>
    <row r="242" spans="1:11" x14ac:dyDescent="0.3">
      <c r="A242" s="218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</row>
    <row r="243" spans="1:11" x14ac:dyDescent="0.3">
      <c r="A243" s="218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</row>
    <row r="244" spans="1:11" x14ac:dyDescent="0.3">
      <c r="A244" s="218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</row>
    <row r="245" spans="1:11" x14ac:dyDescent="0.3">
      <c r="A245" s="218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</row>
    <row r="246" spans="1:11" x14ac:dyDescent="0.3">
      <c r="A246" s="218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</row>
    <row r="247" spans="1:11" x14ac:dyDescent="0.3">
      <c r="A247" s="218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</row>
    <row r="248" spans="1:11" x14ac:dyDescent="0.3">
      <c r="A248" s="218"/>
      <c r="B248" s="207"/>
      <c r="C248" s="207"/>
      <c r="D248" s="207"/>
      <c r="E248" s="207"/>
      <c r="F248" s="207"/>
      <c r="G248" s="207"/>
      <c r="H248" s="207"/>
      <c r="I248" s="207"/>
      <c r="J248" s="207"/>
      <c r="K248" s="207"/>
    </row>
    <row r="249" spans="1:11" x14ac:dyDescent="0.3">
      <c r="A249" s="218"/>
      <c r="B249" s="207"/>
      <c r="C249" s="207"/>
      <c r="D249" s="207"/>
      <c r="E249" s="207"/>
      <c r="F249" s="207"/>
      <c r="G249" s="207"/>
      <c r="H249" s="207"/>
      <c r="I249" s="207"/>
      <c r="J249" s="207"/>
      <c r="K249" s="207"/>
    </row>
    <row r="250" spans="1:11" x14ac:dyDescent="0.3">
      <c r="A250" s="218"/>
      <c r="B250" s="207"/>
      <c r="C250" s="207"/>
      <c r="D250" s="207"/>
      <c r="E250" s="207"/>
      <c r="F250" s="207"/>
      <c r="G250" s="207"/>
      <c r="H250" s="207"/>
      <c r="I250" s="207"/>
      <c r="J250" s="207"/>
      <c r="K250" s="207"/>
    </row>
    <row r="251" spans="1:11" x14ac:dyDescent="0.3">
      <c r="A251" s="218"/>
      <c r="B251" s="207"/>
      <c r="C251" s="207"/>
      <c r="D251" s="207"/>
      <c r="E251" s="207"/>
      <c r="F251" s="207"/>
      <c r="G251" s="207"/>
      <c r="H251" s="207"/>
      <c r="I251" s="207"/>
      <c r="J251" s="207"/>
      <c r="K251" s="207"/>
    </row>
    <row r="252" spans="1:11" x14ac:dyDescent="0.3">
      <c r="A252" s="218"/>
      <c r="B252" s="207"/>
      <c r="C252" s="207"/>
      <c r="D252" s="207"/>
      <c r="E252" s="207"/>
      <c r="F252" s="207"/>
      <c r="G252" s="207"/>
      <c r="H252" s="207"/>
      <c r="I252" s="207"/>
      <c r="J252" s="207"/>
      <c r="K252" s="207"/>
    </row>
    <row r="253" spans="1:11" x14ac:dyDescent="0.3">
      <c r="A253" s="218"/>
      <c r="B253" s="207"/>
      <c r="C253" s="207"/>
      <c r="D253" s="207"/>
      <c r="E253" s="207"/>
      <c r="F253" s="207"/>
      <c r="G253" s="207"/>
      <c r="H253" s="207"/>
      <c r="I253" s="207"/>
      <c r="J253" s="207"/>
      <c r="K253" s="207"/>
    </row>
    <row r="254" spans="1:11" x14ac:dyDescent="0.3">
      <c r="A254" s="218"/>
      <c r="B254" s="207"/>
      <c r="C254" s="207"/>
      <c r="D254" s="207"/>
      <c r="E254" s="207"/>
      <c r="F254" s="207"/>
      <c r="G254" s="207"/>
      <c r="H254" s="207"/>
      <c r="I254" s="207"/>
      <c r="J254" s="207"/>
      <c r="K254" s="207"/>
    </row>
    <row r="255" spans="1:11" x14ac:dyDescent="0.3">
      <c r="A255" s="218"/>
      <c r="B255" s="207"/>
      <c r="C255" s="207"/>
      <c r="D255" s="207"/>
      <c r="E255" s="207"/>
      <c r="F255" s="207"/>
      <c r="G255" s="207"/>
      <c r="H255" s="207"/>
      <c r="I255" s="207"/>
      <c r="J255" s="207"/>
      <c r="K255" s="207"/>
    </row>
    <row r="256" spans="1:11" x14ac:dyDescent="0.3">
      <c r="A256" s="218"/>
      <c r="B256" s="207"/>
      <c r="C256" s="207"/>
      <c r="D256" s="207"/>
      <c r="E256" s="207"/>
      <c r="F256" s="207"/>
      <c r="G256" s="207"/>
      <c r="H256" s="207"/>
      <c r="I256" s="207"/>
      <c r="J256" s="207"/>
      <c r="K256" s="207"/>
    </row>
    <row r="257" spans="1:11" x14ac:dyDescent="0.3">
      <c r="A257" s="218"/>
      <c r="B257" s="207"/>
      <c r="C257" s="207"/>
      <c r="D257" s="207"/>
      <c r="E257" s="207"/>
      <c r="F257" s="207"/>
      <c r="G257" s="207"/>
      <c r="H257" s="207"/>
      <c r="I257" s="207"/>
      <c r="J257" s="207"/>
      <c r="K257" s="207"/>
    </row>
    <row r="258" spans="1:11" x14ac:dyDescent="0.3">
      <c r="A258" s="218"/>
      <c r="B258" s="207"/>
      <c r="C258" s="207"/>
      <c r="D258" s="207"/>
      <c r="E258" s="207"/>
      <c r="F258" s="207"/>
      <c r="G258" s="207"/>
      <c r="H258" s="207"/>
      <c r="I258" s="207"/>
      <c r="J258" s="207"/>
      <c r="K258" s="207"/>
    </row>
    <row r="259" spans="1:11" x14ac:dyDescent="0.3">
      <c r="A259" s="218"/>
      <c r="B259" s="207"/>
      <c r="C259" s="207"/>
      <c r="D259" s="207"/>
      <c r="E259" s="207"/>
      <c r="F259" s="207"/>
      <c r="G259" s="207"/>
      <c r="H259" s="207"/>
      <c r="I259" s="207"/>
      <c r="J259" s="207"/>
      <c r="K259" s="207"/>
    </row>
    <row r="260" spans="1:11" x14ac:dyDescent="0.3">
      <c r="A260" s="218"/>
      <c r="B260" s="218"/>
      <c r="C260" s="218"/>
      <c r="D260" s="218"/>
      <c r="F260" s="218"/>
      <c r="G260" s="218"/>
      <c r="H260" s="218"/>
      <c r="I260" s="218"/>
      <c r="J260" s="218"/>
      <c r="K260" s="218"/>
    </row>
    <row r="261" spans="1:11" x14ac:dyDescent="0.3">
      <c r="A261" s="218"/>
      <c r="B261" s="218"/>
      <c r="C261" s="218"/>
      <c r="D261" s="218"/>
      <c r="F261" s="218"/>
      <c r="G261" s="218"/>
      <c r="H261" s="218"/>
      <c r="I261" s="218"/>
      <c r="J261" s="218"/>
      <c r="K261" s="218"/>
    </row>
    <row r="262" spans="1:11" x14ac:dyDescent="0.3">
      <c r="A262" s="218"/>
      <c r="B262" s="218"/>
      <c r="C262" s="218"/>
      <c r="D262" s="218"/>
      <c r="F262" s="218"/>
      <c r="G262" s="218"/>
      <c r="H262" s="218"/>
      <c r="I262" s="218"/>
      <c r="J262" s="218"/>
      <c r="K262" s="218"/>
    </row>
    <row r="263" spans="1:11" x14ac:dyDescent="0.3">
      <c r="A263" s="218"/>
      <c r="B263" s="218"/>
      <c r="C263" s="218"/>
      <c r="D263" s="218"/>
      <c r="F263" s="218"/>
      <c r="G263" s="218"/>
      <c r="H263" s="218"/>
      <c r="I263" s="218"/>
      <c r="J263" s="218"/>
      <c r="K263" s="218"/>
    </row>
    <row r="264" spans="1:11" x14ac:dyDescent="0.3">
      <c r="A264" s="218"/>
      <c r="B264" s="218"/>
      <c r="C264" s="218"/>
      <c r="D264" s="218"/>
      <c r="F264" s="218"/>
      <c r="G264" s="218"/>
      <c r="H264" s="218"/>
      <c r="I264" s="218"/>
      <c r="J264" s="218"/>
      <c r="K264" s="218"/>
    </row>
    <row r="265" spans="1:11" x14ac:dyDescent="0.3">
      <c r="A265" s="218"/>
      <c r="B265" s="218"/>
      <c r="C265" s="218"/>
      <c r="D265" s="218"/>
      <c r="F265" s="218"/>
      <c r="G265" s="218"/>
      <c r="H265" s="218"/>
      <c r="I265" s="218"/>
      <c r="J265" s="218"/>
      <c r="K265" s="218"/>
    </row>
    <row r="266" spans="1:11" x14ac:dyDescent="0.3">
      <c r="A266" s="218"/>
      <c r="B266" s="218"/>
      <c r="C266" s="218"/>
      <c r="D266" s="218"/>
      <c r="F266" s="218"/>
      <c r="G266" s="218"/>
      <c r="H266" s="218"/>
      <c r="I266" s="218"/>
      <c r="J266" s="218"/>
      <c r="K266" s="218"/>
    </row>
    <row r="267" spans="1:11" x14ac:dyDescent="0.3">
      <c r="A267" s="218"/>
      <c r="B267" s="218"/>
      <c r="C267" s="218"/>
      <c r="D267" s="218"/>
      <c r="F267" s="218"/>
      <c r="G267" s="218"/>
      <c r="H267" s="218"/>
      <c r="I267" s="218"/>
      <c r="J267" s="218"/>
      <c r="K267" s="218"/>
    </row>
    <row r="268" spans="1:11" x14ac:dyDescent="0.3">
      <c r="A268" s="218"/>
      <c r="B268" s="218"/>
      <c r="C268" s="218"/>
      <c r="D268" s="218"/>
      <c r="F268" s="218"/>
      <c r="G268" s="218"/>
      <c r="H268" s="218"/>
      <c r="I268" s="218"/>
      <c r="J268" s="218"/>
      <c r="K268" s="218"/>
    </row>
    <row r="269" spans="1:11" x14ac:dyDescent="0.3">
      <c r="A269" s="218"/>
      <c r="B269" s="218"/>
      <c r="C269" s="218"/>
      <c r="D269" s="218"/>
      <c r="F269" s="218"/>
      <c r="G269" s="218"/>
      <c r="H269" s="218"/>
      <c r="I269" s="218"/>
      <c r="J269" s="218"/>
      <c r="K269" s="218"/>
    </row>
    <row r="270" spans="1:11" x14ac:dyDescent="0.3">
      <c r="A270" s="218"/>
      <c r="B270" s="218"/>
      <c r="C270" s="218"/>
      <c r="D270" s="218"/>
      <c r="F270" s="218"/>
      <c r="G270" s="218"/>
      <c r="H270" s="218"/>
      <c r="I270" s="218"/>
      <c r="J270" s="218"/>
      <c r="K270" s="218"/>
    </row>
    <row r="271" spans="1:11" x14ac:dyDescent="0.3">
      <c r="A271" s="218"/>
      <c r="B271" s="218"/>
      <c r="C271" s="218"/>
      <c r="D271" s="218"/>
      <c r="F271" s="218"/>
      <c r="G271" s="218"/>
      <c r="H271" s="218"/>
      <c r="I271" s="218"/>
      <c r="J271" s="218"/>
      <c r="K271" s="218"/>
    </row>
    <row r="272" spans="1:11" x14ac:dyDescent="0.3">
      <c r="A272" s="218"/>
      <c r="B272" s="218"/>
      <c r="C272" s="218"/>
      <c r="D272" s="218"/>
      <c r="F272" s="218"/>
      <c r="G272" s="218"/>
      <c r="H272" s="218"/>
      <c r="I272" s="218"/>
      <c r="J272" s="218"/>
      <c r="K272" s="218"/>
    </row>
    <row r="273" spans="1:11" x14ac:dyDescent="0.3">
      <c r="A273" s="218"/>
      <c r="B273" s="218"/>
      <c r="C273" s="218"/>
      <c r="D273" s="218"/>
      <c r="F273" s="218"/>
      <c r="G273" s="218"/>
      <c r="H273" s="218"/>
      <c r="I273" s="218"/>
      <c r="J273" s="218"/>
      <c r="K273" s="218"/>
    </row>
    <row r="274" spans="1:11" x14ac:dyDescent="0.3">
      <c r="A274" s="218"/>
      <c r="B274" s="218"/>
      <c r="C274" s="218"/>
      <c r="D274" s="218"/>
      <c r="F274" s="218"/>
      <c r="G274" s="218"/>
      <c r="H274" s="218"/>
      <c r="I274" s="218"/>
      <c r="J274" s="218"/>
      <c r="K274" s="218"/>
    </row>
    <row r="275" spans="1:11" x14ac:dyDescent="0.3">
      <c r="A275" s="218"/>
      <c r="B275" s="218"/>
      <c r="C275" s="218"/>
      <c r="D275" s="218"/>
      <c r="F275" s="218"/>
      <c r="G275" s="218"/>
      <c r="H275" s="218"/>
      <c r="I275" s="218"/>
      <c r="J275" s="218"/>
      <c r="K275" s="218"/>
    </row>
    <row r="276" spans="1:11" x14ac:dyDescent="0.3">
      <c r="A276" s="218"/>
      <c r="B276" s="218"/>
      <c r="C276" s="218"/>
      <c r="D276" s="218"/>
      <c r="F276" s="218"/>
      <c r="G276" s="218"/>
      <c r="H276" s="218"/>
      <c r="I276" s="218"/>
      <c r="J276" s="218"/>
      <c r="K276" s="218"/>
    </row>
    <row r="277" spans="1:11" x14ac:dyDescent="0.3">
      <c r="A277" s="218"/>
      <c r="B277" s="218"/>
      <c r="C277" s="218"/>
      <c r="D277" s="218"/>
      <c r="F277" s="218"/>
      <c r="G277" s="218"/>
      <c r="H277" s="218"/>
      <c r="I277" s="218"/>
      <c r="J277" s="218"/>
      <c r="K277" s="218"/>
    </row>
    <row r="278" spans="1:11" x14ac:dyDescent="0.3">
      <c r="A278" s="218"/>
      <c r="B278" s="218"/>
      <c r="C278" s="218"/>
      <c r="D278" s="218"/>
      <c r="F278" s="218"/>
      <c r="G278" s="218"/>
      <c r="H278" s="218"/>
      <c r="I278" s="218"/>
      <c r="J278" s="218"/>
      <c r="K278" s="218"/>
    </row>
    <row r="279" spans="1:11" x14ac:dyDescent="0.3">
      <c r="A279" s="218"/>
      <c r="B279" s="218"/>
      <c r="C279" s="218"/>
      <c r="D279" s="218"/>
      <c r="F279" s="218"/>
      <c r="G279" s="218"/>
      <c r="H279" s="218"/>
      <c r="I279" s="218"/>
      <c r="J279" s="218"/>
      <c r="K279" s="218"/>
    </row>
    <row r="280" spans="1:11" x14ac:dyDescent="0.3">
      <c r="A280" s="218"/>
      <c r="B280" s="218"/>
      <c r="C280" s="218"/>
      <c r="D280" s="218"/>
      <c r="F280" s="218"/>
      <c r="G280" s="218"/>
      <c r="H280" s="218"/>
      <c r="I280" s="218"/>
      <c r="J280" s="218"/>
      <c r="K280" s="218"/>
    </row>
    <row r="281" spans="1:11" x14ac:dyDescent="0.3">
      <c r="A281" s="218"/>
      <c r="B281" s="218"/>
      <c r="C281" s="218"/>
      <c r="D281" s="218"/>
      <c r="F281" s="218"/>
      <c r="G281" s="218"/>
      <c r="H281" s="218"/>
      <c r="I281" s="218"/>
      <c r="J281" s="218"/>
      <c r="K281" s="218"/>
    </row>
    <row r="282" spans="1:11" x14ac:dyDescent="0.3">
      <c r="A282" s="218"/>
      <c r="B282" s="218"/>
      <c r="C282" s="218"/>
      <c r="D282" s="218"/>
      <c r="F282" s="218"/>
      <c r="G282" s="218"/>
      <c r="H282" s="218"/>
      <c r="I282" s="218"/>
      <c r="J282" s="218"/>
      <c r="K282" s="218"/>
    </row>
    <row r="283" spans="1:11" x14ac:dyDescent="0.3">
      <c r="A283" s="218"/>
      <c r="B283" s="218"/>
      <c r="C283" s="218"/>
      <c r="D283" s="218"/>
      <c r="F283" s="218"/>
      <c r="G283" s="218"/>
      <c r="H283" s="218"/>
      <c r="I283" s="218"/>
      <c r="J283" s="218"/>
      <c r="K283" s="218"/>
    </row>
    <row r="284" spans="1:11" x14ac:dyDescent="0.3">
      <c r="A284" s="218"/>
      <c r="B284" s="218"/>
      <c r="C284" s="218"/>
      <c r="D284" s="218"/>
      <c r="F284" s="218"/>
      <c r="G284" s="218"/>
      <c r="H284" s="218"/>
      <c r="I284" s="218"/>
      <c r="J284" s="218"/>
      <c r="K284" s="218"/>
    </row>
    <row r="285" spans="1:11" x14ac:dyDescent="0.3">
      <c r="A285" s="218"/>
      <c r="B285" s="218"/>
      <c r="C285" s="218"/>
      <c r="D285" s="218"/>
      <c r="F285" s="218"/>
      <c r="G285" s="218"/>
      <c r="H285" s="218"/>
      <c r="I285" s="218"/>
      <c r="J285" s="218"/>
      <c r="K285" s="218"/>
    </row>
    <row r="286" spans="1:11" x14ac:dyDescent="0.3">
      <c r="A286" s="218"/>
      <c r="B286" s="218"/>
      <c r="C286" s="218"/>
      <c r="D286" s="218"/>
      <c r="F286" s="218"/>
      <c r="G286" s="218"/>
      <c r="H286" s="218"/>
      <c r="I286" s="218"/>
      <c r="J286" s="218"/>
      <c r="K286" s="218"/>
    </row>
    <row r="287" spans="1:11" x14ac:dyDescent="0.3">
      <c r="A287" s="218"/>
      <c r="B287" s="218"/>
      <c r="C287" s="218"/>
      <c r="D287" s="218"/>
      <c r="F287" s="218"/>
      <c r="G287" s="218"/>
      <c r="H287" s="218"/>
      <c r="I287" s="218"/>
      <c r="J287" s="218"/>
      <c r="K287" s="218"/>
    </row>
    <row r="288" spans="1:11" x14ac:dyDescent="0.3">
      <c r="A288" s="218"/>
      <c r="B288" s="218"/>
      <c r="C288" s="218"/>
      <c r="D288" s="218"/>
      <c r="F288" s="218"/>
      <c r="G288" s="218"/>
      <c r="H288" s="218"/>
      <c r="I288" s="218"/>
      <c r="J288" s="218"/>
      <c r="K288" s="218"/>
    </row>
    <row r="289" spans="1:11" x14ac:dyDescent="0.3">
      <c r="A289" s="218"/>
      <c r="B289" s="218"/>
      <c r="C289" s="218"/>
      <c r="D289" s="218"/>
      <c r="F289" s="218"/>
      <c r="G289" s="218"/>
      <c r="H289" s="218"/>
      <c r="I289" s="218"/>
      <c r="J289" s="218"/>
      <c r="K289" s="218"/>
    </row>
    <row r="290" spans="1:11" x14ac:dyDescent="0.3">
      <c r="A290" s="218"/>
      <c r="B290" s="218"/>
      <c r="C290" s="218"/>
      <c r="D290" s="218"/>
      <c r="F290" s="218"/>
      <c r="G290" s="218"/>
      <c r="H290" s="218"/>
      <c r="I290" s="218"/>
      <c r="J290" s="218"/>
      <c r="K290" s="218"/>
    </row>
    <row r="291" spans="1:11" x14ac:dyDescent="0.3">
      <c r="A291" s="218"/>
      <c r="B291" s="218"/>
      <c r="C291" s="218"/>
      <c r="D291" s="218"/>
      <c r="F291" s="218"/>
      <c r="G291" s="218"/>
      <c r="H291" s="218"/>
      <c r="I291" s="218"/>
      <c r="J291" s="218"/>
      <c r="K291" s="218"/>
    </row>
    <row r="292" spans="1:11" x14ac:dyDescent="0.3">
      <c r="A292" s="218"/>
      <c r="B292" s="218"/>
      <c r="C292" s="218"/>
      <c r="D292" s="218"/>
      <c r="F292" s="218"/>
      <c r="G292" s="218"/>
      <c r="H292" s="218"/>
      <c r="I292" s="218"/>
      <c r="J292" s="218"/>
      <c r="K292" s="218"/>
    </row>
    <row r="293" spans="1:11" x14ac:dyDescent="0.3">
      <c r="A293" s="218"/>
      <c r="B293" s="218"/>
      <c r="C293" s="218"/>
      <c r="D293" s="218"/>
      <c r="F293" s="218"/>
      <c r="G293" s="218"/>
      <c r="H293" s="218"/>
      <c r="I293" s="218"/>
      <c r="J293" s="218"/>
      <c r="K293" s="218"/>
    </row>
    <row r="294" spans="1:11" x14ac:dyDescent="0.3">
      <c r="A294" s="218"/>
      <c r="B294" s="218"/>
      <c r="C294" s="218"/>
      <c r="D294" s="218"/>
      <c r="F294" s="218"/>
      <c r="G294" s="218"/>
      <c r="H294" s="218"/>
      <c r="I294" s="218"/>
      <c r="J294" s="218"/>
      <c r="K294" s="218"/>
    </row>
    <row r="295" spans="1:11" x14ac:dyDescent="0.3">
      <c r="A295" s="218"/>
      <c r="B295" s="218"/>
      <c r="C295" s="218"/>
      <c r="D295" s="218"/>
      <c r="F295" s="218"/>
      <c r="G295" s="218"/>
      <c r="H295" s="218"/>
      <c r="I295" s="218"/>
      <c r="J295" s="218"/>
      <c r="K295" s="218"/>
    </row>
    <row r="296" spans="1:11" x14ac:dyDescent="0.3">
      <c r="A296" s="218"/>
      <c r="B296" s="218"/>
      <c r="C296" s="218"/>
      <c r="D296" s="218"/>
      <c r="F296" s="218"/>
      <c r="G296" s="218"/>
      <c r="H296" s="218"/>
      <c r="I296" s="218"/>
      <c r="J296" s="218"/>
      <c r="K296" s="218"/>
    </row>
    <row r="297" spans="1:11" x14ac:dyDescent="0.3">
      <c r="A297" s="218"/>
      <c r="B297" s="218"/>
      <c r="C297" s="218"/>
      <c r="D297" s="218"/>
      <c r="F297" s="218"/>
      <c r="G297" s="218"/>
      <c r="H297" s="218"/>
      <c r="I297" s="218"/>
      <c r="J297" s="218"/>
      <c r="K297" s="218"/>
    </row>
    <row r="298" spans="1:11" x14ac:dyDescent="0.3">
      <c r="A298" s="218"/>
      <c r="B298" s="218"/>
      <c r="C298" s="218"/>
      <c r="D298" s="218"/>
      <c r="F298" s="218"/>
      <c r="G298" s="218"/>
      <c r="H298" s="218"/>
      <c r="I298" s="218"/>
      <c r="J298" s="218"/>
      <c r="K298" s="218"/>
    </row>
    <row r="299" spans="1:11" x14ac:dyDescent="0.3">
      <c r="A299" s="218"/>
      <c r="B299" s="218"/>
      <c r="C299" s="218"/>
      <c r="D299" s="218"/>
      <c r="F299" s="218"/>
      <c r="G299" s="218"/>
      <c r="H299" s="218"/>
      <c r="I299" s="218"/>
      <c r="J299" s="218"/>
      <c r="K299" s="218"/>
    </row>
    <row r="300" spans="1:11" x14ac:dyDescent="0.3">
      <c r="A300" s="218"/>
      <c r="B300" s="218"/>
      <c r="C300" s="218"/>
      <c r="D300" s="218"/>
      <c r="F300" s="218"/>
      <c r="G300" s="218"/>
      <c r="H300" s="218"/>
      <c r="I300" s="218"/>
      <c r="J300" s="218"/>
      <c r="K300" s="218"/>
    </row>
    <row r="301" spans="1:11" x14ac:dyDescent="0.3">
      <c r="A301" s="218"/>
      <c r="B301" s="218"/>
      <c r="C301" s="218"/>
      <c r="D301" s="218"/>
      <c r="F301" s="218"/>
      <c r="G301" s="218"/>
      <c r="H301" s="218"/>
      <c r="I301" s="218"/>
      <c r="J301" s="218"/>
      <c r="K301" s="218"/>
    </row>
    <row r="302" spans="1:11" x14ac:dyDescent="0.3">
      <c r="A302" s="218"/>
      <c r="B302" s="218"/>
      <c r="C302" s="218"/>
      <c r="D302" s="218"/>
      <c r="F302" s="218"/>
      <c r="G302" s="218"/>
      <c r="H302" s="218"/>
      <c r="I302" s="218"/>
      <c r="J302" s="218"/>
      <c r="K302" s="218"/>
    </row>
    <row r="303" spans="1:11" x14ac:dyDescent="0.3">
      <c r="A303" s="218"/>
      <c r="B303" s="218"/>
      <c r="C303" s="218"/>
      <c r="D303" s="218"/>
      <c r="F303" s="218"/>
      <c r="G303" s="218"/>
      <c r="H303" s="218"/>
      <c r="I303" s="218"/>
      <c r="J303" s="218"/>
      <c r="K303" s="218"/>
    </row>
    <row r="304" spans="1:11" x14ac:dyDescent="0.3">
      <c r="A304" s="218"/>
      <c r="B304" s="218"/>
      <c r="C304" s="218"/>
      <c r="D304" s="218"/>
      <c r="F304" s="218"/>
      <c r="G304" s="218"/>
      <c r="H304" s="218"/>
      <c r="I304" s="218"/>
      <c r="J304" s="218"/>
      <c r="K304" s="218"/>
    </row>
    <row r="305" spans="1:11" x14ac:dyDescent="0.3">
      <c r="A305" s="218"/>
      <c r="B305" s="218"/>
      <c r="C305" s="218"/>
      <c r="D305" s="218"/>
      <c r="F305" s="218"/>
      <c r="G305" s="218"/>
      <c r="H305" s="218"/>
      <c r="I305" s="218"/>
      <c r="J305" s="218"/>
      <c r="K305" s="218"/>
    </row>
    <row r="306" spans="1:11" x14ac:dyDescent="0.3">
      <c r="A306" s="218"/>
      <c r="B306" s="218"/>
      <c r="C306" s="218"/>
      <c r="D306" s="218"/>
      <c r="F306" s="218"/>
      <c r="G306" s="218"/>
      <c r="H306" s="218"/>
      <c r="I306" s="218"/>
      <c r="J306" s="218"/>
      <c r="K306" s="218"/>
    </row>
    <row r="307" spans="1:11" x14ac:dyDescent="0.3">
      <c r="A307" s="218"/>
      <c r="B307" s="218"/>
      <c r="C307" s="218"/>
      <c r="D307" s="218"/>
      <c r="F307" s="218"/>
      <c r="G307" s="218"/>
      <c r="H307" s="218"/>
      <c r="I307" s="218"/>
      <c r="J307" s="218"/>
      <c r="K307" s="218"/>
    </row>
    <row r="308" spans="1:11" x14ac:dyDescent="0.3">
      <c r="A308" s="218"/>
      <c r="B308" s="218"/>
      <c r="C308" s="218"/>
      <c r="D308" s="218"/>
      <c r="F308" s="218"/>
      <c r="G308" s="218"/>
      <c r="H308" s="218"/>
      <c r="I308" s="218"/>
      <c r="J308" s="218"/>
      <c r="K308" s="218"/>
    </row>
    <row r="309" spans="1:11" x14ac:dyDescent="0.3">
      <c r="A309" s="218"/>
      <c r="B309" s="218"/>
      <c r="C309" s="218"/>
      <c r="D309" s="218"/>
      <c r="F309" s="218"/>
      <c r="G309" s="218"/>
      <c r="H309" s="218"/>
      <c r="I309" s="218"/>
      <c r="J309" s="218"/>
      <c r="K309" s="218"/>
    </row>
    <row r="310" spans="1:11" x14ac:dyDescent="0.3">
      <c r="A310" s="218"/>
      <c r="B310" s="218"/>
      <c r="C310" s="218"/>
      <c r="D310" s="218"/>
      <c r="F310" s="218"/>
      <c r="G310" s="218"/>
      <c r="H310" s="218"/>
      <c r="I310" s="218"/>
      <c r="J310" s="218"/>
      <c r="K310" s="218"/>
    </row>
    <row r="311" spans="1:11" x14ac:dyDescent="0.3">
      <c r="A311" s="218"/>
      <c r="B311" s="218"/>
      <c r="C311" s="218"/>
      <c r="D311" s="218"/>
      <c r="F311" s="218"/>
      <c r="G311" s="218"/>
      <c r="H311" s="218"/>
      <c r="I311" s="218"/>
      <c r="J311" s="218"/>
      <c r="K311" s="218"/>
    </row>
    <row r="312" spans="1:11" x14ac:dyDescent="0.3">
      <c r="A312" s="218"/>
      <c r="B312" s="218"/>
      <c r="C312" s="218"/>
      <c r="D312" s="218"/>
      <c r="F312" s="218"/>
      <c r="G312" s="218"/>
      <c r="H312" s="218"/>
      <c r="I312" s="218"/>
      <c r="J312" s="218"/>
      <c r="K312" s="218"/>
    </row>
    <row r="313" spans="1:11" x14ac:dyDescent="0.3">
      <c r="A313" s="218"/>
      <c r="B313" s="218"/>
      <c r="C313" s="218"/>
      <c r="D313" s="218"/>
      <c r="F313" s="218"/>
      <c r="G313" s="218"/>
      <c r="H313" s="218"/>
      <c r="I313" s="218"/>
      <c r="J313" s="218"/>
      <c r="K313" s="218"/>
    </row>
    <row r="314" spans="1:11" x14ac:dyDescent="0.3">
      <c r="A314" s="218"/>
      <c r="B314" s="218"/>
      <c r="C314" s="218"/>
      <c r="D314" s="218"/>
      <c r="F314" s="218"/>
      <c r="G314" s="218"/>
      <c r="H314" s="218"/>
      <c r="I314" s="218"/>
      <c r="J314" s="218"/>
      <c r="K314" s="218"/>
    </row>
    <row r="315" spans="1:11" x14ac:dyDescent="0.3">
      <c r="A315" s="218"/>
      <c r="B315" s="218"/>
      <c r="C315" s="218"/>
      <c r="D315" s="218"/>
      <c r="F315" s="218"/>
      <c r="G315" s="218"/>
      <c r="H315" s="218"/>
      <c r="I315" s="218"/>
      <c r="J315" s="218"/>
      <c r="K315" s="218"/>
    </row>
    <row r="316" spans="1:11" x14ac:dyDescent="0.3">
      <c r="A316" s="218"/>
      <c r="B316" s="218"/>
      <c r="C316" s="218"/>
      <c r="D316" s="218"/>
      <c r="F316" s="218"/>
      <c r="G316" s="218"/>
      <c r="H316" s="218"/>
      <c r="I316" s="218"/>
      <c r="J316" s="218"/>
      <c r="K316" s="218"/>
    </row>
    <row r="317" spans="1:11" x14ac:dyDescent="0.3">
      <c r="A317" s="218"/>
      <c r="B317" s="218"/>
      <c r="C317" s="218"/>
      <c r="D317" s="218"/>
      <c r="F317" s="218"/>
      <c r="G317" s="218"/>
      <c r="H317" s="218"/>
      <c r="I317" s="218"/>
      <c r="J317" s="218"/>
      <c r="K317" s="218"/>
    </row>
    <row r="318" spans="1:11" x14ac:dyDescent="0.3">
      <c r="A318" s="218"/>
      <c r="B318" s="218"/>
      <c r="C318" s="218"/>
      <c r="D318" s="218"/>
      <c r="F318" s="218"/>
      <c r="G318" s="218"/>
      <c r="H318" s="218"/>
      <c r="I318" s="218"/>
      <c r="J318" s="218"/>
      <c r="K318" s="218"/>
    </row>
    <row r="319" spans="1:11" x14ac:dyDescent="0.3">
      <c r="A319" s="218"/>
      <c r="B319" s="218"/>
      <c r="C319" s="218"/>
      <c r="D319" s="218"/>
      <c r="F319" s="218"/>
      <c r="G319" s="218"/>
      <c r="H319" s="218"/>
      <c r="I319" s="218"/>
      <c r="J319" s="218"/>
      <c r="K319" s="218"/>
    </row>
    <row r="320" spans="1:11" x14ac:dyDescent="0.3">
      <c r="A320" s="218"/>
      <c r="B320" s="218"/>
      <c r="C320" s="218"/>
      <c r="D320" s="218"/>
      <c r="F320" s="218"/>
      <c r="G320" s="218"/>
      <c r="H320" s="218"/>
      <c r="I320" s="218"/>
      <c r="J320" s="218"/>
      <c r="K320" s="218"/>
    </row>
    <row r="321" spans="1:11" x14ac:dyDescent="0.3">
      <c r="A321" s="218"/>
      <c r="B321" s="218"/>
      <c r="C321" s="218"/>
      <c r="D321" s="218"/>
      <c r="F321" s="218"/>
      <c r="G321" s="218"/>
      <c r="H321" s="218"/>
      <c r="I321" s="218"/>
      <c r="J321" s="218"/>
      <c r="K321" s="218"/>
    </row>
    <row r="322" spans="1:11" x14ac:dyDescent="0.3">
      <c r="A322" s="218"/>
      <c r="B322" s="218"/>
      <c r="C322" s="218"/>
      <c r="D322" s="218"/>
      <c r="F322" s="218"/>
      <c r="G322" s="218"/>
      <c r="H322" s="218"/>
      <c r="I322" s="218"/>
      <c r="J322" s="218"/>
      <c r="K322" s="218"/>
    </row>
    <row r="323" spans="1:11" x14ac:dyDescent="0.3">
      <c r="A323" s="218"/>
      <c r="B323" s="218"/>
      <c r="C323" s="218"/>
      <c r="D323" s="218"/>
      <c r="F323" s="218"/>
      <c r="G323" s="218"/>
      <c r="H323" s="218"/>
      <c r="I323" s="218"/>
      <c r="J323" s="218"/>
      <c r="K323" s="218"/>
    </row>
    <row r="324" spans="1:11" x14ac:dyDescent="0.3">
      <c r="A324" s="218"/>
      <c r="B324" s="218"/>
      <c r="C324" s="218"/>
      <c r="D324" s="218"/>
      <c r="F324" s="218"/>
      <c r="G324" s="218"/>
      <c r="H324" s="218"/>
      <c r="I324" s="218"/>
      <c r="J324" s="218"/>
      <c r="K324" s="218"/>
    </row>
    <row r="325" spans="1:11" x14ac:dyDescent="0.3">
      <c r="A325" s="218"/>
      <c r="B325" s="218"/>
      <c r="C325" s="218"/>
      <c r="D325" s="218"/>
      <c r="F325" s="218"/>
      <c r="G325" s="218"/>
      <c r="H325" s="218"/>
      <c r="I325" s="218"/>
      <c r="J325" s="218"/>
      <c r="K325" s="218"/>
    </row>
    <row r="326" spans="1:11" x14ac:dyDescent="0.3">
      <c r="A326" s="218"/>
      <c r="B326" s="218"/>
      <c r="C326" s="218"/>
      <c r="D326" s="218"/>
      <c r="F326" s="218"/>
      <c r="G326" s="218"/>
      <c r="H326" s="218"/>
      <c r="I326" s="218"/>
      <c r="J326" s="218"/>
      <c r="K326" s="218"/>
    </row>
    <row r="327" spans="1:11" x14ac:dyDescent="0.3">
      <c r="A327" s="218"/>
      <c r="B327" s="218"/>
      <c r="C327" s="218"/>
      <c r="D327" s="218"/>
      <c r="F327" s="218"/>
      <c r="G327" s="218"/>
      <c r="H327" s="218"/>
      <c r="I327" s="218"/>
      <c r="J327" s="218"/>
      <c r="K327" s="218"/>
    </row>
    <row r="328" spans="1:11" x14ac:dyDescent="0.3">
      <c r="A328" s="218"/>
      <c r="B328" s="218"/>
      <c r="C328" s="218"/>
      <c r="D328" s="218"/>
      <c r="F328" s="218"/>
      <c r="G328" s="218"/>
      <c r="H328" s="218"/>
      <c r="I328" s="218"/>
      <c r="J328" s="218"/>
      <c r="K328" s="218"/>
    </row>
    <row r="329" spans="1:11" x14ac:dyDescent="0.3">
      <c r="A329" s="218"/>
      <c r="B329" s="218"/>
      <c r="C329" s="218"/>
      <c r="D329" s="218"/>
      <c r="F329" s="218"/>
      <c r="G329" s="218"/>
      <c r="H329" s="218"/>
      <c r="I329" s="218"/>
      <c r="J329" s="218"/>
      <c r="K329" s="218"/>
    </row>
    <row r="330" spans="1:11" x14ac:dyDescent="0.3">
      <c r="A330" s="218"/>
      <c r="B330" s="218"/>
      <c r="C330" s="218"/>
      <c r="D330" s="218"/>
      <c r="F330" s="218"/>
      <c r="G330" s="218"/>
      <c r="H330" s="218"/>
      <c r="I330" s="218"/>
      <c r="J330" s="218"/>
      <c r="K330" s="218"/>
    </row>
    <row r="331" spans="1:11" x14ac:dyDescent="0.3">
      <c r="A331" s="218"/>
      <c r="B331" s="218"/>
      <c r="C331" s="218"/>
      <c r="D331" s="218"/>
      <c r="F331" s="218"/>
      <c r="G331" s="218"/>
      <c r="H331" s="218"/>
      <c r="I331" s="218"/>
      <c r="J331" s="218"/>
      <c r="K331" s="218"/>
    </row>
    <row r="332" spans="1:11" x14ac:dyDescent="0.3">
      <c r="A332" s="218"/>
      <c r="B332" s="218"/>
      <c r="C332" s="218"/>
      <c r="D332" s="218"/>
      <c r="F332" s="218"/>
      <c r="G332" s="218"/>
      <c r="H332" s="218"/>
      <c r="I332" s="218"/>
      <c r="J332" s="218"/>
      <c r="K332" s="218"/>
    </row>
    <row r="333" spans="1:11" x14ac:dyDescent="0.3">
      <c r="A333" s="218"/>
      <c r="B333" s="218"/>
      <c r="C333" s="218"/>
      <c r="D333" s="218"/>
      <c r="F333" s="218"/>
      <c r="G333" s="218"/>
      <c r="H333" s="218"/>
      <c r="I333" s="218"/>
      <c r="J333" s="218"/>
      <c r="K333" s="218"/>
    </row>
    <row r="334" spans="1:11" x14ac:dyDescent="0.3">
      <c r="A334" s="218"/>
      <c r="B334" s="218"/>
      <c r="C334" s="218"/>
      <c r="D334" s="218"/>
      <c r="F334" s="218"/>
      <c r="G334" s="218"/>
      <c r="H334" s="218"/>
      <c r="I334" s="218"/>
      <c r="J334" s="218"/>
      <c r="K334" s="218"/>
    </row>
    <row r="335" spans="1:11" x14ac:dyDescent="0.3">
      <c r="A335" s="218"/>
      <c r="B335" s="218"/>
      <c r="C335" s="218"/>
      <c r="D335" s="218"/>
      <c r="F335" s="218"/>
      <c r="G335" s="218"/>
      <c r="H335" s="218"/>
      <c r="I335" s="218"/>
      <c r="J335" s="218"/>
      <c r="K335" s="218"/>
    </row>
    <row r="336" spans="1:11" x14ac:dyDescent="0.3">
      <c r="A336" s="218"/>
      <c r="B336" s="218"/>
      <c r="C336" s="218"/>
      <c r="D336" s="218"/>
      <c r="F336" s="218"/>
      <c r="G336" s="218"/>
      <c r="H336" s="218"/>
      <c r="I336" s="218"/>
      <c r="J336" s="218"/>
      <c r="K336" s="218"/>
    </row>
    <row r="337" spans="1:11" x14ac:dyDescent="0.3">
      <c r="A337" s="218"/>
      <c r="B337" s="218"/>
      <c r="C337" s="218"/>
      <c r="D337" s="218"/>
      <c r="F337" s="218"/>
      <c r="G337" s="218"/>
      <c r="H337" s="218"/>
      <c r="I337" s="218"/>
      <c r="J337" s="218"/>
      <c r="K337" s="218"/>
    </row>
    <row r="338" spans="1:11" x14ac:dyDescent="0.3">
      <c r="A338" s="218"/>
      <c r="B338" s="218"/>
      <c r="C338" s="218"/>
      <c r="D338" s="218"/>
      <c r="F338" s="218"/>
      <c r="G338" s="218"/>
      <c r="H338" s="218"/>
      <c r="I338" s="218"/>
      <c r="J338" s="218"/>
      <c r="K338" s="218"/>
    </row>
    <row r="339" spans="1:11" x14ac:dyDescent="0.3">
      <c r="A339" s="218"/>
      <c r="B339" s="218"/>
      <c r="C339" s="218"/>
      <c r="D339" s="218"/>
      <c r="F339" s="218"/>
      <c r="G339" s="218"/>
      <c r="H339" s="218"/>
      <c r="I339" s="218"/>
      <c r="J339" s="218"/>
      <c r="K339" s="218"/>
    </row>
    <row r="340" spans="1:11" x14ac:dyDescent="0.3">
      <c r="A340" s="218"/>
      <c r="B340" s="218"/>
      <c r="C340" s="218"/>
      <c r="D340" s="218"/>
      <c r="F340" s="218"/>
      <c r="G340" s="218"/>
      <c r="H340" s="218"/>
      <c r="I340" s="218"/>
      <c r="J340" s="218"/>
      <c r="K340" s="218"/>
    </row>
    <row r="341" spans="1:11" x14ac:dyDescent="0.3">
      <c r="A341" s="218"/>
      <c r="B341" s="218"/>
      <c r="C341" s="218"/>
      <c r="D341" s="218"/>
      <c r="F341" s="218"/>
      <c r="G341" s="218"/>
      <c r="H341" s="218"/>
      <c r="I341" s="218"/>
      <c r="J341" s="218"/>
      <c r="K341" s="218"/>
    </row>
    <row r="342" spans="1:11" x14ac:dyDescent="0.3">
      <c r="A342" s="218"/>
      <c r="B342" s="218"/>
      <c r="C342" s="218"/>
      <c r="D342" s="218"/>
      <c r="F342" s="218"/>
      <c r="G342" s="218"/>
      <c r="H342" s="218"/>
      <c r="I342" s="218"/>
      <c r="J342" s="218"/>
      <c r="K342" s="218"/>
    </row>
    <row r="343" spans="1:11" x14ac:dyDescent="0.3">
      <c r="A343" s="218"/>
      <c r="B343" s="218"/>
      <c r="C343" s="218"/>
      <c r="D343" s="218"/>
      <c r="F343" s="218"/>
      <c r="G343" s="218"/>
      <c r="H343" s="218"/>
      <c r="I343" s="218"/>
      <c r="J343" s="218"/>
      <c r="K343" s="218"/>
    </row>
    <row r="344" spans="1:11" x14ac:dyDescent="0.3">
      <c r="A344" s="218"/>
      <c r="B344" s="218"/>
      <c r="C344" s="218"/>
      <c r="D344" s="218"/>
      <c r="F344" s="218"/>
      <c r="G344" s="218"/>
      <c r="H344" s="218"/>
      <c r="I344" s="218"/>
      <c r="J344" s="218"/>
      <c r="K344" s="218"/>
    </row>
    <row r="345" spans="1:11" x14ac:dyDescent="0.3">
      <c r="A345" s="218"/>
      <c r="B345" s="218"/>
      <c r="C345" s="218"/>
      <c r="D345" s="218"/>
      <c r="F345" s="218"/>
      <c r="G345" s="218"/>
      <c r="H345" s="218"/>
      <c r="I345" s="218"/>
      <c r="J345" s="218"/>
      <c r="K345" s="218"/>
    </row>
    <row r="346" spans="1:11" x14ac:dyDescent="0.3">
      <c r="A346" s="218"/>
      <c r="B346" s="218"/>
      <c r="C346" s="218"/>
      <c r="D346" s="218"/>
      <c r="F346" s="218"/>
      <c r="G346" s="218"/>
      <c r="H346" s="218"/>
      <c r="I346" s="218"/>
      <c r="J346" s="218"/>
      <c r="K346" s="218"/>
    </row>
    <row r="347" spans="1:11" x14ac:dyDescent="0.3">
      <c r="A347" s="218"/>
      <c r="B347" s="218"/>
      <c r="C347" s="218"/>
      <c r="D347" s="218"/>
      <c r="F347" s="218"/>
      <c r="G347" s="218"/>
      <c r="H347" s="218"/>
      <c r="I347" s="218"/>
      <c r="J347" s="218"/>
      <c r="K347" s="218"/>
    </row>
    <row r="348" spans="1:11" x14ac:dyDescent="0.3">
      <c r="A348" s="218"/>
      <c r="B348" s="218"/>
      <c r="C348" s="218"/>
      <c r="D348" s="218"/>
      <c r="F348" s="218"/>
      <c r="G348" s="218"/>
      <c r="H348" s="218"/>
      <c r="I348" s="218"/>
      <c r="J348" s="218"/>
      <c r="K348" s="218"/>
    </row>
    <row r="349" spans="1:11" x14ac:dyDescent="0.3">
      <c r="A349" s="218"/>
      <c r="B349" s="218"/>
      <c r="C349" s="218"/>
      <c r="D349" s="218"/>
      <c r="F349" s="218"/>
      <c r="G349" s="218"/>
      <c r="H349" s="218"/>
      <c r="I349" s="218"/>
      <c r="J349" s="218"/>
      <c r="K349" s="218"/>
    </row>
    <row r="350" spans="1:11" x14ac:dyDescent="0.3">
      <c r="A350" s="218"/>
      <c r="B350" s="218"/>
      <c r="C350" s="218"/>
      <c r="D350" s="218"/>
      <c r="F350" s="218"/>
      <c r="G350" s="218"/>
      <c r="H350" s="218"/>
      <c r="I350" s="218"/>
      <c r="J350" s="218"/>
      <c r="K350" s="218"/>
    </row>
    <row r="351" spans="1:11" x14ac:dyDescent="0.3">
      <c r="A351" s="218"/>
      <c r="B351" s="218"/>
      <c r="C351" s="218"/>
      <c r="D351" s="218"/>
      <c r="F351" s="218"/>
      <c r="G351" s="218"/>
      <c r="H351" s="218"/>
      <c r="I351" s="218"/>
      <c r="J351" s="218"/>
      <c r="K351" s="218"/>
    </row>
    <row r="352" spans="1:11" x14ac:dyDescent="0.3">
      <c r="A352" s="218"/>
      <c r="B352" s="218"/>
      <c r="C352" s="218"/>
      <c r="D352" s="218"/>
      <c r="F352" s="218"/>
      <c r="G352" s="218"/>
      <c r="H352" s="218"/>
      <c r="I352" s="218"/>
      <c r="J352" s="218"/>
      <c r="K352" s="218"/>
    </row>
    <row r="353" spans="1:11" x14ac:dyDescent="0.3">
      <c r="A353" s="218"/>
      <c r="B353" s="218"/>
      <c r="C353" s="218"/>
      <c r="D353" s="218"/>
      <c r="F353" s="218"/>
      <c r="G353" s="218"/>
      <c r="H353" s="218"/>
      <c r="I353" s="218"/>
      <c r="J353" s="218"/>
      <c r="K353" s="218"/>
    </row>
    <row r="354" spans="1:11" x14ac:dyDescent="0.3">
      <c r="A354" s="218"/>
      <c r="B354" s="218"/>
      <c r="C354" s="218"/>
      <c r="D354" s="218"/>
      <c r="F354" s="218"/>
      <c r="G354" s="218"/>
      <c r="H354" s="218"/>
      <c r="I354" s="218"/>
      <c r="J354" s="218"/>
      <c r="K354" s="218"/>
    </row>
    <row r="355" spans="1:11" x14ac:dyDescent="0.3">
      <c r="A355" s="218"/>
      <c r="B355" s="218"/>
      <c r="C355" s="218"/>
      <c r="D355" s="218"/>
      <c r="F355" s="218"/>
      <c r="G355" s="218"/>
      <c r="H355" s="218"/>
      <c r="I355" s="218"/>
      <c r="J355" s="218"/>
      <c r="K355" s="218"/>
    </row>
    <row r="356" spans="1:11" x14ac:dyDescent="0.3">
      <c r="A356" s="218"/>
      <c r="B356" s="218"/>
      <c r="C356" s="218"/>
      <c r="D356" s="218"/>
      <c r="F356" s="218"/>
      <c r="G356" s="218"/>
      <c r="H356" s="218"/>
      <c r="I356" s="218"/>
      <c r="J356" s="218"/>
      <c r="K356" s="218"/>
    </row>
    <row r="357" spans="1:11" x14ac:dyDescent="0.3">
      <c r="A357" s="218"/>
      <c r="B357" s="218"/>
      <c r="C357" s="218"/>
      <c r="D357" s="218"/>
      <c r="F357" s="218"/>
      <c r="G357" s="218"/>
      <c r="H357" s="218"/>
      <c r="I357" s="218"/>
      <c r="J357" s="218"/>
      <c r="K357" s="218"/>
    </row>
    <row r="358" spans="1:11" x14ac:dyDescent="0.3">
      <c r="A358" s="218"/>
      <c r="B358" s="218"/>
      <c r="C358" s="218"/>
      <c r="D358" s="218"/>
      <c r="F358" s="218"/>
      <c r="G358" s="218"/>
      <c r="H358" s="218"/>
      <c r="I358" s="218"/>
      <c r="J358" s="218"/>
      <c r="K358" s="218"/>
    </row>
    <row r="359" spans="1:11" x14ac:dyDescent="0.3">
      <c r="A359" s="218"/>
      <c r="B359" s="218"/>
      <c r="C359" s="218"/>
      <c r="D359" s="218"/>
      <c r="F359" s="218"/>
      <c r="G359" s="218"/>
      <c r="H359" s="218"/>
      <c r="I359" s="218"/>
      <c r="J359" s="218"/>
      <c r="K359" s="218"/>
    </row>
    <row r="360" spans="1:11" x14ac:dyDescent="0.3">
      <c r="A360" s="218"/>
      <c r="B360" s="218"/>
      <c r="C360" s="218"/>
      <c r="D360" s="218"/>
      <c r="F360" s="218"/>
      <c r="G360" s="218"/>
      <c r="H360" s="218"/>
      <c r="I360" s="218"/>
      <c r="J360" s="218"/>
      <c r="K360" s="218"/>
    </row>
    <row r="361" spans="1:11" x14ac:dyDescent="0.3">
      <c r="A361" s="218"/>
      <c r="B361" s="218"/>
      <c r="C361" s="218"/>
      <c r="D361" s="218"/>
      <c r="F361" s="218"/>
      <c r="G361" s="218"/>
      <c r="H361" s="218"/>
      <c r="I361" s="218"/>
      <c r="J361" s="218"/>
      <c r="K361" s="218"/>
    </row>
    <row r="362" spans="1:11" x14ac:dyDescent="0.3">
      <c r="A362" s="218"/>
      <c r="B362" s="218"/>
      <c r="C362" s="218"/>
      <c r="D362" s="218"/>
      <c r="F362" s="218"/>
      <c r="G362" s="218"/>
      <c r="H362" s="218"/>
      <c r="I362" s="218"/>
      <c r="J362" s="218"/>
      <c r="K362" s="218"/>
    </row>
    <row r="363" spans="1:11" x14ac:dyDescent="0.3">
      <c r="A363" s="218"/>
      <c r="B363" s="218"/>
      <c r="C363" s="218"/>
      <c r="D363" s="218"/>
      <c r="F363" s="218"/>
      <c r="G363" s="218"/>
      <c r="H363" s="218"/>
      <c r="I363" s="218"/>
      <c r="J363" s="218"/>
      <c r="K363" s="218"/>
    </row>
    <row r="364" spans="1:11" x14ac:dyDescent="0.3">
      <c r="A364" s="218"/>
      <c r="B364" s="218"/>
      <c r="C364" s="218"/>
      <c r="D364" s="218"/>
      <c r="F364" s="218"/>
      <c r="G364" s="218"/>
      <c r="H364" s="218"/>
      <c r="I364" s="218"/>
      <c r="J364" s="218"/>
      <c r="K364" s="218"/>
    </row>
    <row r="365" spans="1:11" x14ac:dyDescent="0.3">
      <c r="A365" s="218"/>
      <c r="B365" s="218"/>
      <c r="C365" s="218"/>
      <c r="D365" s="218"/>
      <c r="F365" s="218"/>
      <c r="G365" s="218"/>
      <c r="H365" s="218"/>
      <c r="I365" s="218"/>
      <c r="J365" s="218"/>
      <c r="K365" s="218"/>
    </row>
    <row r="366" spans="1:11" x14ac:dyDescent="0.3">
      <c r="A366" s="218"/>
      <c r="B366" s="218"/>
      <c r="C366" s="218"/>
      <c r="D366" s="218"/>
      <c r="F366" s="218"/>
      <c r="G366" s="218"/>
      <c r="H366" s="218"/>
      <c r="I366" s="218"/>
      <c r="J366" s="218"/>
      <c r="K366" s="218"/>
    </row>
    <row r="367" spans="1:11" x14ac:dyDescent="0.3">
      <c r="A367" s="218"/>
      <c r="B367" s="218"/>
      <c r="C367" s="218"/>
      <c r="D367" s="218"/>
      <c r="F367" s="218"/>
      <c r="G367" s="218"/>
      <c r="H367" s="218"/>
      <c r="I367" s="218"/>
      <c r="J367" s="218"/>
      <c r="K367" s="218"/>
    </row>
    <row r="368" spans="1:11" x14ac:dyDescent="0.3">
      <c r="A368" s="218"/>
      <c r="B368" s="218"/>
      <c r="C368" s="218"/>
      <c r="D368" s="218"/>
      <c r="F368" s="218"/>
      <c r="G368" s="218"/>
      <c r="H368" s="218"/>
      <c r="I368" s="218"/>
      <c r="J368" s="218"/>
      <c r="K368" s="218"/>
    </row>
    <row r="369" spans="1:11" x14ac:dyDescent="0.3">
      <c r="A369" s="218"/>
      <c r="B369" s="218"/>
      <c r="C369" s="218"/>
      <c r="D369" s="218"/>
      <c r="F369" s="218"/>
      <c r="G369" s="218"/>
      <c r="H369" s="218"/>
      <c r="I369" s="218"/>
      <c r="J369" s="218"/>
      <c r="K369" s="218"/>
    </row>
    <row r="370" spans="1:11" x14ac:dyDescent="0.3">
      <c r="A370" s="218"/>
      <c r="B370" s="218"/>
      <c r="C370" s="218"/>
      <c r="D370" s="218"/>
      <c r="F370" s="218"/>
      <c r="G370" s="218"/>
      <c r="H370" s="218"/>
      <c r="I370" s="218"/>
      <c r="J370" s="218"/>
      <c r="K370" s="218"/>
    </row>
    <row r="371" spans="1:11" x14ac:dyDescent="0.3">
      <c r="A371" s="218"/>
      <c r="B371" s="218"/>
      <c r="C371" s="218"/>
      <c r="D371" s="218"/>
      <c r="F371" s="218"/>
      <c r="G371" s="218"/>
      <c r="H371" s="218"/>
      <c r="I371" s="218"/>
      <c r="J371" s="218"/>
      <c r="K371" s="218"/>
    </row>
    <row r="372" spans="1:11" x14ac:dyDescent="0.3">
      <c r="A372" s="218"/>
      <c r="B372" s="218"/>
      <c r="C372" s="218"/>
      <c r="D372" s="218"/>
      <c r="F372" s="218"/>
      <c r="G372" s="218"/>
      <c r="H372" s="218"/>
      <c r="I372" s="218"/>
      <c r="J372" s="218"/>
      <c r="K372" s="218"/>
    </row>
    <row r="373" spans="1:11" x14ac:dyDescent="0.3">
      <c r="A373" s="218"/>
      <c r="B373" s="218"/>
      <c r="C373" s="218"/>
      <c r="D373" s="218"/>
      <c r="F373" s="218"/>
      <c r="G373" s="218"/>
      <c r="H373" s="218"/>
      <c r="I373" s="218"/>
      <c r="J373" s="218"/>
      <c r="K373" s="218"/>
    </row>
    <row r="374" spans="1:11" x14ac:dyDescent="0.3">
      <c r="A374" s="218"/>
      <c r="B374" s="218"/>
      <c r="C374" s="218"/>
      <c r="D374" s="218"/>
      <c r="F374" s="218"/>
      <c r="G374" s="218"/>
      <c r="H374" s="218"/>
      <c r="I374" s="218"/>
      <c r="J374" s="218"/>
      <c r="K374" s="218"/>
    </row>
    <row r="375" spans="1:11" x14ac:dyDescent="0.3">
      <c r="A375" s="218"/>
      <c r="B375" s="218"/>
      <c r="C375" s="218"/>
      <c r="D375" s="218"/>
      <c r="F375" s="218"/>
      <c r="G375" s="218"/>
      <c r="H375" s="218"/>
      <c r="I375" s="218"/>
      <c r="J375" s="218"/>
      <c r="K375" s="218"/>
    </row>
    <row r="376" spans="1:11" x14ac:dyDescent="0.3">
      <c r="A376" s="218"/>
      <c r="B376" s="218"/>
      <c r="C376" s="218"/>
      <c r="D376" s="218"/>
      <c r="F376" s="218"/>
      <c r="G376" s="218"/>
      <c r="H376" s="218"/>
      <c r="I376" s="218"/>
      <c r="J376" s="218"/>
      <c r="K376" s="218"/>
    </row>
    <row r="377" spans="1:11" x14ac:dyDescent="0.3">
      <c r="A377" s="218"/>
      <c r="B377" s="218"/>
      <c r="C377" s="218"/>
      <c r="D377" s="218"/>
      <c r="F377" s="218"/>
      <c r="G377" s="218"/>
      <c r="H377" s="218"/>
      <c r="I377" s="218"/>
      <c r="J377" s="218"/>
      <c r="K377" s="218"/>
    </row>
    <row r="378" spans="1:11" x14ac:dyDescent="0.3">
      <c r="A378" s="218"/>
      <c r="B378" s="218"/>
      <c r="C378" s="218"/>
      <c r="D378" s="218"/>
      <c r="F378" s="218"/>
      <c r="G378" s="218"/>
      <c r="H378" s="218"/>
      <c r="I378" s="218"/>
      <c r="J378" s="218"/>
      <c r="K378" s="218"/>
    </row>
    <row r="379" spans="1:11" x14ac:dyDescent="0.3">
      <c r="A379" s="218"/>
      <c r="B379" s="218"/>
      <c r="C379" s="218"/>
      <c r="D379" s="218"/>
      <c r="F379" s="218"/>
      <c r="G379" s="218"/>
      <c r="H379" s="218"/>
      <c r="I379" s="218"/>
      <c r="J379" s="218"/>
      <c r="K379" s="218"/>
    </row>
    <row r="380" spans="1:11" x14ac:dyDescent="0.3">
      <c r="A380" s="218"/>
      <c r="B380" s="218"/>
      <c r="C380" s="218"/>
      <c r="D380" s="218"/>
      <c r="F380" s="218"/>
      <c r="G380" s="218"/>
      <c r="H380" s="218"/>
      <c r="I380" s="218"/>
      <c r="J380" s="218"/>
      <c r="K380" s="218"/>
    </row>
    <row r="381" spans="1:11" x14ac:dyDescent="0.3">
      <c r="A381" s="218"/>
      <c r="B381" s="218"/>
      <c r="C381" s="218"/>
      <c r="D381" s="218"/>
      <c r="F381" s="218"/>
      <c r="G381" s="218"/>
      <c r="H381" s="218"/>
      <c r="I381" s="218"/>
      <c r="J381" s="218"/>
      <c r="K381" s="218"/>
    </row>
    <row r="382" spans="1:11" x14ac:dyDescent="0.3">
      <c r="A382" s="218"/>
      <c r="B382" s="218"/>
      <c r="C382" s="218"/>
      <c r="D382" s="218"/>
      <c r="F382" s="218"/>
      <c r="G382" s="218"/>
      <c r="H382" s="218"/>
      <c r="I382" s="218"/>
      <c r="J382" s="218"/>
      <c r="K382" s="218"/>
    </row>
    <row r="383" spans="1:11" x14ac:dyDescent="0.3">
      <c r="A383" s="218"/>
      <c r="B383" s="218"/>
      <c r="C383" s="218"/>
      <c r="D383" s="218"/>
      <c r="F383" s="218"/>
      <c r="G383" s="218"/>
      <c r="H383" s="218"/>
      <c r="I383" s="218"/>
      <c r="J383" s="218"/>
      <c r="K383" s="218"/>
    </row>
    <row r="384" spans="1:11" x14ac:dyDescent="0.3">
      <c r="A384" s="218"/>
      <c r="B384" s="218"/>
      <c r="C384" s="218"/>
      <c r="D384" s="218"/>
      <c r="F384" s="218"/>
      <c r="G384" s="218"/>
      <c r="H384" s="218"/>
      <c r="I384" s="218"/>
      <c r="J384" s="218"/>
      <c r="K384" s="218"/>
    </row>
    <row r="385" spans="1:11" x14ac:dyDescent="0.3">
      <c r="A385" s="218"/>
      <c r="B385" s="218"/>
      <c r="C385" s="218"/>
      <c r="D385" s="218"/>
      <c r="F385" s="218"/>
      <c r="G385" s="218"/>
      <c r="H385" s="218"/>
      <c r="I385" s="218"/>
      <c r="J385" s="218"/>
      <c r="K385" s="218"/>
    </row>
    <row r="386" spans="1:11" x14ac:dyDescent="0.3">
      <c r="A386" s="218"/>
      <c r="B386" s="218"/>
      <c r="C386" s="218"/>
      <c r="D386" s="218"/>
      <c r="F386" s="218"/>
      <c r="G386" s="218"/>
      <c r="H386" s="218"/>
      <c r="I386" s="218"/>
      <c r="J386" s="218"/>
      <c r="K386" s="218"/>
    </row>
    <row r="387" spans="1:11" x14ac:dyDescent="0.3">
      <c r="A387" s="218"/>
      <c r="B387" s="218"/>
      <c r="C387" s="218"/>
      <c r="D387" s="218"/>
      <c r="F387" s="218"/>
      <c r="G387" s="218"/>
      <c r="H387" s="218"/>
      <c r="I387" s="218"/>
      <c r="J387" s="218"/>
      <c r="K387" s="218"/>
    </row>
    <row r="388" spans="1:11" x14ac:dyDescent="0.3">
      <c r="A388" s="218"/>
      <c r="B388" s="218"/>
      <c r="C388" s="218"/>
      <c r="D388" s="218"/>
      <c r="F388" s="218"/>
      <c r="G388" s="218"/>
      <c r="H388" s="218"/>
      <c r="I388" s="218"/>
      <c r="J388" s="218"/>
      <c r="K388" s="218"/>
    </row>
    <row r="389" spans="1:11" x14ac:dyDescent="0.3">
      <c r="A389" s="218"/>
      <c r="B389" s="218"/>
      <c r="C389" s="218"/>
      <c r="D389" s="218"/>
      <c r="F389" s="218"/>
      <c r="G389" s="218"/>
      <c r="H389" s="218"/>
      <c r="I389" s="218"/>
      <c r="J389" s="218"/>
      <c r="K389" s="218"/>
    </row>
    <row r="390" spans="1:11" x14ac:dyDescent="0.3">
      <c r="A390" s="218"/>
      <c r="B390" s="218"/>
      <c r="C390" s="218"/>
      <c r="D390" s="218"/>
      <c r="F390" s="218"/>
      <c r="G390" s="218"/>
      <c r="H390" s="218"/>
      <c r="I390" s="218"/>
      <c r="J390" s="218"/>
      <c r="K390" s="218"/>
    </row>
    <row r="391" spans="1:11" x14ac:dyDescent="0.3">
      <c r="A391" s="218"/>
      <c r="B391" s="218"/>
      <c r="C391" s="218"/>
      <c r="D391" s="218"/>
      <c r="F391" s="218"/>
      <c r="G391" s="218"/>
      <c r="H391" s="218"/>
      <c r="I391" s="218"/>
      <c r="J391" s="218"/>
      <c r="K391" s="218"/>
    </row>
    <row r="392" spans="1:11" x14ac:dyDescent="0.3">
      <c r="A392" s="218"/>
      <c r="B392" s="218"/>
      <c r="C392" s="218"/>
      <c r="D392" s="218"/>
      <c r="F392" s="218"/>
      <c r="G392" s="218"/>
      <c r="H392" s="218"/>
      <c r="I392" s="218"/>
      <c r="J392" s="218"/>
      <c r="K392" s="218"/>
    </row>
    <row r="393" spans="1:11" x14ac:dyDescent="0.3">
      <c r="A393" s="218"/>
      <c r="B393" s="218"/>
      <c r="C393" s="218"/>
      <c r="D393" s="218"/>
      <c r="F393" s="218"/>
      <c r="G393" s="218"/>
      <c r="H393" s="218"/>
      <c r="I393" s="218"/>
      <c r="J393" s="218"/>
      <c r="K393" s="218"/>
    </row>
    <row r="394" spans="1:11" x14ac:dyDescent="0.3">
      <c r="A394" s="218"/>
      <c r="B394" s="218"/>
      <c r="C394" s="218"/>
      <c r="D394" s="218"/>
      <c r="F394" s="218"/>
      <c r="G394" s="218"/>
      <c r="H394" s="218"/>
      <c r="I394" s="218"/>
      <c r="J394" s="218"/>
      <c r="K394" s="218"/>
    </row>
    <row r="395" spans="1:11" x14ac:dyDescent="0.3">
      <c r="A395" s="218"/>
      <c r="B395" s="218"/>
      <c r="C395" s="218"/>
      <c r="D395" s="218"/>
      <c r="F395" s="218"/>
      <c r="G395" s="218"/>
      <c r="H395" s="218"/>
      <c r="I395" s="218"/>
      <c r="J395" s="218"/>
      <c r="K395" s="218"/>
    </row>
    <row r="396" spans="1:11" x14ac:dyDescent="0.3">
      <c r="A396" s="218"/>
      <c r="B396" s="218"/>
      <c r="C396" s="218"/>
      <c r="D396" s="218"/>
      <c r="F396" s="218"/>
      <c r="G396" s="218"/>
      <c r="H396" s="218"/>
      <c r="I396" s="218"/>
      <c r="J396" s="218"/>
      <c r="K396" s="218"/>
    </row>
    <row r="397" spans="1:11" x14ac:dyDescent="0.3">
      <c r="A397" s="218"/>
      <c r="B397" s="218"/>
      <c r="C397" s="218"/>
      <c r="D397" s="218"/>
      <c r="F397" s="218"/>
      <c r="G397" s="218"/>
      <c r="H397" s="218"/>
      <c r="I397" s="218"/>
      <c r="J397" s="218"/>
      <c r="K397" s="218"/>
    </row>
    <row r="398" spans="1:11" x14ac:dyDescent="0.3">
      <c r="A398" s="218"/>
      <c r="B398" s="218"/>
      <c r="C398" s="218"/>
      <c r="D398" s="218"/>
      <c r="F398" s="218"/>
      <c r="G398" s="218"/>
      <c r="H398" s="218"/>
      <c r="I398" s="218"/>
      <c r="J398" s="218"/>
      <c r="K398" s="218"/>
    </row>
    <row r="399" spans="1:11" x14ac:dyDescent="0.3">
      <c r="A399" s="218"/>
      <c r="B399" s="218"/>
      <c r="C399" s="218"/>
      <c r="D399" s="218"/>
      <c r="F399" s="218"/>
      <c r="G399" s="218"/>
      <c r="H399" s="218"/>
      <c r="I399" s="218"/>
      <c r="J399" s="218"/>
      <c r="K399" s="218"/>
    </row>
    <row r="400" spans="1:11" x14ac:dyDescent="0.3">
      <c r="A400" s="218"/>
      <c r="B400" s="218"/>
      <c r="C400" s="218"/>
      <c r="D400" s="218"/>
      <c r="F400" s="218"/>
      <c r="G400" s="218"/>
      <c r="H400" s="218"/>
      <c r="I400" s="218"/>
      <c r="J400" s="218"/>
      <c r="K400" s="218"/>
    </row>
    <row r="401" spans="1:11" x14ac:dyDescent="0.3">
      <c r="A401" s="218"/>
      <c r="B401" s="218"/>
      <c r="C401" s="218"/>
      <c r="D401" s="218"/>
      <c r="F401" s="218"/>
      <c r="G401" s="218"/>
      <c r="H401" s="218"/>
      <c r="I401" s="218"/>
      <c r="J401" s="218"/>
      <c r="K401" s="218"/>
    </row>
    <row r="402" spans="1:11" x14ac:dyDescent="0.3">
      <c r="A402" s="218"/>
      <c r="B402" s="218"/>
      <c r="C402" s="218"/>
      <c r="D402" s="218"/>
      <c r="F402" s="218"/>
      <c r="G402" s="218"/>
      <c r="H402" s="218"/>
      <c r="I402" s="218"/>
      <c r="J402" s="218"/>
      <c r="K402" s="218"/>
    </row>
    <row r="403" spans="1:11" x14ac:dyDescent="0.3">
      <c r="A403" s="218"/>
      <c r="B403" s="218"/>
      <c r="C403" s="218"/>
      <c r="D403" s="218"/>
      <c r="F403" s="218"/>
      <c r="G403" s="218"/>
      <c r="H403" s="218"/>
      <c r="I403" s="218"/>
      <c r="J403" s="218"/>
      <c r="K403" s="218"/>
    </row>
    <row r="404" spans="1:11" x14ac:dyDescent="0.3">
      <c r="A404" s="218"/>
      <c r="B404" s="218"/>
      <c r="C404" s="218"/>
      <c r="D404" s="218"/>
      <c r="F404" s="218"/>
      <c r="G404" s="218"/>
      <c r="H404" s="218"/>
      <c r="I404" s="218"/>
      <c r="J404" s="218"/>
      <c r="K404" s="218"/>
    </row>
    <row r="405" spans="1:11" x14ac:dyDescent="0.3">
      <c r="A405" s="218"/>
      <c r="B405" s="218"/>
      <c r="C405" s="218"/>
      <c r="D405" s="218"/>
      <c r="F405" s="218"/>
      <c r="G405" s="218"/>
      <c r="H405" s="218"/>
      <c r="I405" s="218"/>
      <c r="J405" s="218"/>
      <c r="K405" s="218"/>
    </row>
    <row r="406" spans="1:11" x14ac:dyDescent="0.3">
      <c r="A406" s="218"/>
      <c r="B406" s="218"/>
      <c r="C406" s="218"/>
      <c r="D406" s="218"/>
      <c r="F406" s="218"/>
      <c r="G406" s="218"/>
      <c r="H406" s="218"/>
      <c r="I406" s="218"/>
      <c r="J406" s="218"/>
      <c r="K406" s="218"/>
    </row>
    <row r="407" spans="1:11" x14ac:dyDescent="0.3">
      <c r="A407" s="218"/>
      <c r="B407" s="218"/>
      <c r="C407" s="218"/>
      <c r="D407" s="218"/>
      <c r="F407" s="218"/>
      <c r="G407" s="218"/>
      <c r="H407" s="218"/>
      <c r="I407" s="218"/>
      <c r="J407" s="218"/>
      <c r="K407" s="218"/>
    </row>
    <row r="408" spans="1:11" x14ac:dyDescent="0.3">
      <c r="A408" s="218"/>
      <c r="B408" s="218"/>
      <c r="C408" s="218"/>
      <c r="D408" s="218"/>
      <c r="F408" s="218"/>
      <c r="G408" s="218"/>
      <c r="H408" s="218"/>
      <c r="I408" s="218"/>
      <c r="J408" s="218"/>
      <c r="K408" s="218"/>
    </row>
    <row r="409" spans="1:11" x14ac:dyDescent="0.3">
      <c r="A409" s="218"/>
      <c r="B409" s="218"/>
      <c r="C409" s="218"/>
      <c r="D409" s="218"/>
      <c r="F409" s="218"/>
      <c r="G409" s="218"/>
      <c r="H409" s="218"/>
      <c r="I409" s="218"/>
      <c r="J409" s="218"/>
      <c r="K409" s="218"/>
    </row>
    <row r="410" spans="1:11" x14ac:dyDescent="0.3">
      <c r="A410" s="218"/>
      <c r="B410" s="218"/>
      <c r="C410" s="218"/>
      <c r="D410" s="218"/>
      <c r="F410" s="218"/>
      <c r="G410" s="218"/>
      <c r="H410" s="218"/>
      <c r="I410" s="218"/>
      <c r="J410" s="218"/>
      <c r="K410" s="218"/>
    </row>
    <row r="411" spans="1:11" x14ac:dyDescent="0.3">
      <c r="A411" s="218"/>
      <c r="B411" s="218"/>
      <c r="C411" s="218"/>
      <c r="D411" s="218"/>
      <c r="F411" s="218"/>
      <c r="G411" s="218"/>
      <c r="H411" s="218"/>
      <c r="I411" s="218"/>
      <c r="J411" s="218"/>
      <c r="K411" s="218"/>
    </row>
    <row r="412" spans="1:11" x14ac:dyDescent="0.3">
      <c r="A412" s="218"/>
      <c r="B412" s="218"/>
      <c r="C412" s="218"/>
      <c r="D412" s="218"/>
      <c r="F412" s="218"/>
      <c r="G412" s="218"/>
      <c r="H412" s="218"/>
      <c r="I412" s="218"/>
      <c r="J412" s="218"/>
      <c r="K412" s="218"/>
    </row>
    <row r="413" spans="1:11" x14ac:dyDescent="0.3">
      <c r="A413" s="218"/>
      <c r="B413" s="218"/>
      <c r="C413" s="218"/>
      <c r="D413" s="218"/>
      <c r="F413" s="218"/>
      <c r="G413" s="218"/>
      <c r="H413" s="218"/>
      <c r="I413" s="218"/>
      <c r="J413" s="218"/>
      <c r="K413" s="218"/>
    </row>
    <row r="414" spans="1:11" x14ac:dyDescent="0.3">
      <c r="A414" s="218"/>
      <c r="B414" s="218"/>
      <c r="C414" s="218"/>
      <c r="D414" s="218"/>
      <c r="F414" s="218"/>
      <c r="G414" s="218"/>
      <c r="H414" s="218"/>
      <c r="I414" s="218"/>
      <c r="J414" s="218"/>
      <c r="K414" s="218"/>
    </row>
  </sheetData>
  <mergeCells count="26">
    <mergeCell ref="B20:C20"/>
    <mergeCell ref="I20:K20"/>
    <mergeCell ref="B11:C11"/>
    <mergeCell ref="I11:K11"/>
    <mergeCell ref="B16:C16"/>
    <mergeCell ref="I16:K16"/>
    <mergeCell ref="B19:C19"/>
    <mergeCell ref="I19:K19"/>
    <mergeCell ref="B17:C17"/>
    <mergeCell ref="I17:K17"/>
    <mergeCell ref="B18:C18"/>
    <mergeCell ref="I18:K18"/>
    <mergeCell ref="B4:C4"/>
    <mergeCell ref="I4:K4"/>
    <mergeCell ref="B5:C5"/>
    <mergeCell ref="I5:K5"/>
    <mergeCell ref="B7:C7"/>
    <mergeCell ref="I7:K7"/>
    <mergeCell ref="B6:C6"/>
    <mergeCell ref="I6:K6"/>
    <mergeCell ref="B8:C8"/>
    <mergeCell ref="I8:K8"/>
    <mergeCell ref="B9:C9"/>
    <mergeCell ref="I9:K9"/>
    <mergeCell ref="B10:C10"/>
    <mergeCell ref="I10:K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80A-E968-436E-8C78-CDD950BEAFB5}">
  <dimension ref="A1:I13"/>
  <sheetViews>
    <sheetView workbookViewId="0">
      <selection activeCell="A9" sqref="A9:C9"/>
    </sheetView>
  </sheetViews>
  <sheetFormatPr defaultRowHeight="14" x14ac:dyDescent="0.3"/>
  <cols>
    <col min="1" max="1" width="78.9140625" customWidth="1"/>
    <col min="2" max="2" width="15.6640625" customWidth="1"/>
    <col min="3" max="3" width="17" customWidth="1"/>
    <col min="4" max="4" width="16.9140625" customWidth="1"/>
    <col min="5" max="9" width="17.4140625" customWidth="1"/>
  </cols>
  <sheetData>
    <row r="1" spans="1:9" s="2" customFormat="1" ht="15" x14ac:dyDescent="0.3">
      <c r="C1" s="299" t="s">
        <v>185</v>
      </c>
    </row>
    <row r="2" spans="1:9" ht="15.5" x14ac:dyDescent="0.35">
      <c r="A2" s="219"/>
      <c r="B2" s="219"/>
      <c r="D2" s="219"/>
      <c r="E2" s="220"/>
      <c r="F2" s="220"/>
      <c r="G2" s="220"/>
      <c r="H2" s="220"/>
      <c r="I2" s="220"/>
    </row>
    <row r="3" spans="1:9" ht="14.25" customHeight="1" x14ac:dyDescent="0.3">
      <c r="A3" s="444" t="s">
        <v>344</v>
      </c>
      <c r="B3" s="444"/>
      <c r="C3" s="444"/>
      <c r="D3" s="332"/>
      <c r="E3" s="332"/>
      <c r="F3" s="235"/>
      <c r="G3" s="235"/>
      <c r="H3" s="235"/>
      <c r="I3" s="235"/>
    </row>
    <row r="4" spans="1:9" ht="14.25" customHeight="1" x14ac:dyDescent="0.3">
      <c r="A4" s="444" t="s">
        <v>345</v>
      </c>
      <c r="B4" s="444"/>
      <c r="C4" s="444"/>
      <c r="D4" s="332"/>
      <c r="E4" s="332"/>
      <c r="F4" s="235"/>
      <c r="G4" s="235"/>
      <c r="H4" s="235"/>
      <c r="I4" s="235"/>
    </row>
    <row r="5" spans="1:9" x14ac:dyDescent="0.3">
      <c r="A5" s="444" t="s">
        <v>346</v>
      </c>
      <c r="B5" s="444"/>
      <c r="C5" s="444"/>
      <c r="D5" s="332"/>
      <c r="E5" s="332"/>
      <c r="F5" s="235"/>
      <c r="G5" s="235"/>
      <c r="H5" s="235"/>
      <c r="I5" s="235"/>
    </row>
    <row r="6" spans="1:9" ht="15.5" x14ac:dyDescent="0.35">
      <c r="A6" s="219"/>
      <c r="B6" s="219"/>
      <c r="C6" s="219"/>
      <c r="E6" s="220"/>
      <c r="F6" s="220"/>
      <c r="G6" s="220"/>
      <c r="I6" s="220"/>
    </row>
    <row r="7" spans="1:9" ht="15.5" x14ac:dyDescent="0.35">
      <c r="A7" s="221"/>
      <c r="B7" s="221"/>
      <c r="C7" s="221"/>
      <c r="D7" s="221"/>
      <c r="E7" s="221"/>
      <c r="F7" s="221"/>
      <c r="G7" s="221"/>
      <c r="H7" s="221"/>
      <c r="I7" s="221"/>
    </row>
    <row r="8" spans="1:9" ht="63" customHeight="1" x14ac:dyDescent="0.35">
      <c r="A8" s="445" t="s">
        <v>348</v>
      </c>
      <c r="B8" s="445"/>
      <c r="C8" s="445"/>
      <c r="D8" s="306"/>
      <c r="E8" s="306"/>
      <c r="F8" s="221"/>
      <c r="G8" s="221"/>
      <c r="H8" s="221"/>
      <c r="I8" s="221"/>
    </row>
    <row r="9" spans="1:9" s="2" customFormat="1" ht="32" customHeight="1" x14ac:dyDescent="0.35">
      <c r="A9" s="446"/>
      <c r="B9" s="446"/>
      <c r="C9" s="446"/>
      <c r="D9" s="306"/>
      <c r="E9" s="306"/>
      <c r="F9" s="221"/>
      <c r="G9" s="221"/>
      <c r="H9" s="221"/>
      <c r="I9" s="221"/>
    </row>
    <row r="10" spans="1:9" ht="15.5" x14ac:dyDescent="0.35">
      <c r="A10" s="443"/>
      <c r="B10" s="443"/>
      <c r="C10" s="443"/>
      <c r="D10" s="443"/>
      <c r="E10" s="443"/>
      <c r="F10" s="221"/>
      <c r="G10" s="221"/>
      <c r="H10" s="221"/>
      <c r="I10" s="221"/>
    </row>
    <row r="11" spans="1:9" ht="15.5" x14ac:dyDescent="0.3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9" ht="15.5" x14ac:dyDescent="0.35">
      <c r="A12" s="221"/>
      <c r="B12" s="221"/>
      <c r="C12" s="221"/>
      <c r="D12" s="221"/>
      <c r="E12" s="221"/>
      <c r="F12" s="221"/>
      <c r="G12" s="221"/>
      <c r="H12" s="221"/>
      <c r="I12" s="221"/>
    </row>
    <row r="13" spans="1:9" ht="15.5" x14ac:dyDescent="0.35">
      <c r="A13" s="221"/>
      <c r="B13" s="221"/>
      <c r="C13" s="221"/>
      <c r="D13" s="221"/>
      <c r="E13" s="221"/>
      <c r="F13" s="221"/>
      <c r="G13" s="221"/>
      <c r="H13" s="221"/>
      <c r="I13" s="221"/>
    </row>
  </sheetData>
  <mergeCells count="6">
    <mergeCell ref="A10:E10"/>
    <mergeCell ref="A3:C3"/>
    <mergeCell ref="A4:C4"/>
    <mergeCell ref="A5:C5"/>
    <mergeCell ref="A8:C8"/>
    <mergeCell ref="A9:C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8AE8-1BCE-4D23-8190-8AB7ED993046}">
  <dimension ref="A1:J6"/>
  <sheetViews>
    <sheetView zoomScaleNormal="100" workbookViewId="0">
      <selection activeCell="A6" sqref="A6"/>
    </sheetView>
  </sheetViews>
  <sheetFormatPr defaultRowHeight="14" x14ac:dyDescent="0.3"/>
  <cols>
    <col min="1" max="1" width="18.58203125" customWidth="1"/>
    <col min="2" max="2" width="8" customWidth="1"/>
    <col min="3" max="3" width="8.6640625" customWidth="1"/>
    <col min="4" max="4" width="13" customWidth="1"/>
    <col min="7" max="7" width="10.5" bestFit="1" customWidth="1"/>
  </cols>
  <sheetData>
    <row r="1" spans="1:10" ht="26" customHeight="1" x14ac:dyDescent="0.3">
      <c r="A1" s="447" t="s">
        <v>332</v>
      </c>
      <c r="B1" s="447"/>
      <c r="C1" s="447"/>
      <c r="D1" s="447"/>
      <c r="E1" s="447"/>
      <c r="F1" s="447"/>
      <c r="G1" s="447"/>
      <c r="H1" s="234" t="s">
        <v>207</v>
      </c>
      <c r="I1" s="304"/>
    </row>
    <row r="2" spans="1:10" x14ac:dyDescent="0.3">
      <c r="A2" s="304"/>
      <c r="B2" s="304"/>
      <c r="C2" s="304"/>
      <c r="D2" s="304"/>
      <c r="E2" s="304"/>
      <c r="F2" s="304"/>
      <c r="G2" s="304"/>
      <c r="H2" s="304"/>
      <c r="I2" s="304"/>
    </row>
    <row r="3" spans="1:10" x14ac:dyDescent="0.3">
      <c r="A3" s="24"/>
      <c r="B3" s="24"/>
      <c r="C3" s="24"/>
      <c r="D3" s="24"/>
      <c r="E3" s="24"/>
      <c r="F3" s="24"/>
      <c r="G3" s="24"/>
      <c r="H3" s="24"/>
      <c r="I3" s="24"/>
    </row>
    <row r="4" spans="1:10" x14ac:dyDescent="0.3">
      <c r="A4" s="24"/>
      <c r="B4" s="24"/>
      <c r="C4" s="24"/>
      <c r="D4" s="24"/>
      <c r="E4" s="24"/>
      <c r="F4" s="24"/>
      <c r="G4" s="24"/>
      <c r="H4" s="24"/>
      <c r="I4" s="24"/>
    </row>
    <row r="5" spans="1:10" ht="45" customHeight="1" x14ac:dyDescent="0.3">
      <c r="A5" s="427" t="s">
        <v>347</v>
      </c>
      <c r="B5" s="427"/>
      <c r="C5" s="427"/>
      <c r="D5" s="427"/>
      <c r="E5" s="427"/>
      <c r="F5" s="427"/>
      <c r="G5" s="427"/>
      <c r="H5" s="307"/>
      <c r="I5" s="307"/>
      <c r="J5" s="307"/>
    </row>
    <row r="6" spans="1:10" x14ac:dyDescent="0.3">
      <c r="A6" s="24"/>
      <c r="B6" s="24"/>
      <c r="C6" s="24"/>
      <c r="D6" s="24"/>
      <c r="E6" s="24"/>
      <c r="F6" s="24"/>
      <c r="G6" s="24"/>
      <c r="H6" s="24"/>
      <c r="I6" s="24"/>
    </row>
  </sheetData>
  <mergeCells count="2">
    <mergeCell ref="A1:G1"/>
    <mergeCell ref="A5:G5"/>
  </mergeCell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D177-ECA2-4444-A1BD-00EA158691D2}">
  <dimension ref="A1:G80"/>
  <sheetViews>
    <sheetView workbookViewId="0">
      <selection activeCell="I8" sqref="I8"/>
    </sheetView>
  </sheetViews>
  <sheetFormatPr defaultRowHeight="14" x14ac:dyDescent="0.3"/>
  <cols>
    <col min="1" max="1" width="3.9140625" style="227" customWidth="1"/>
    <col min="2" max="2" width="24.1640625" style="227" customWidth="1"/>
    <col min="3" max="3" width="13" style="232" customWidth="1"/>
    <col min="4" max="5" width="13.6640625" style="230" customWidth="1"/>
    <col min="6" max="6" width="14.6640625" style="223" customWidth="1"/>
    <col min="7" max="7" width="13.4140625" style="223" bestFit="1" customWidth="1"/>
  </cols>
  <sheetData>
    <row r="1" spans="1:7" s="2" customFormat="1" x14ac:dyDescent="0.3">
      <c r="A1" s="227"/>
      <c r="B1" s="227"/>
      <c r="C1" s="232"/>
      <c r="D1" s="230"/>
      <c r="E1" s="230"/>
      <c r="F1" s="298" t="s">
        <v>319</v>
      </c>
      <c r="G1" s="223"/>
    </row>
    <row r="2" spans="1:7" s="2" customFormat="1" x14ac:dyDescent="0.3">
      <c r="A2" s="227"/>
      <c r="B2" s="227"/>
      <c r="C2" s="232"/>
      <c r="D2" s="230"/>
      <c r="E2" s="230"/>
      <c r="F2" s="228"/>
      <c r="G2" s="223"/>
    </row>
    <row r="3" spans="1:7" s="2" customFormat="1" ht="35.25" customHeight="1" x14ac:dyDescent="0.3">
      <c r="A3" s="448" t="s">
        <v>342</v>
      </c>
      <c r="B3" s="448"/>
      <c r="C3" s="448"/>
      <c r="D3" s="448"/>
      <c r="E3" s="448"/>
      <c r="F3" s="448"/>
      <c r="G3" s="448"/>
    </row>
    <row r="4" spans="1:7" s="2" customFormat="1" x14ac:dyDescent="0.3">
      <c r="A4" s="329" t="s">
        <v>343</v>
      </c>
      <c r="B4" s="227"/>
      <c r="C4" s="232"/>
      <c r="D4" s="230"/>
      <c r="E4" s="230"/>
      <c r="F4" s="223"/>
      <c r="G4" s="223"/>
    </row>
    <row r="5" spans="1:7" x14ac:dyDescent="0.3">
      <c r="A5" s="308" t="s">
        <v>293</v>
      </c>
    </row>
    <row r="6" spans="1:7" ht="21.5" thickBot="1" x14ac:dyDescent="0.55000000000000004">
      <c r="A6" s="222"/>
      <c r="B6" s="222"/>
      <c r="C6" s="233"/>
      <c r="D6" s="231"/>
      <c r="E6" s="231"/>
    </row>
    <row r="7" spans="1:7" ht="15.75" customHeight="1" thickBot="1" x14ac:dyDescent="0.35">
      <c r="A7" s="458" t="s">
        <v>218</v>
      </c>
      <c r="B7" s="456" t="s">
        <v>219</v>
      </c>
      <c r="C7" s="449" t="s">
        <v>220</v>
      </c>
      <c r="D7" s="450" t="s">
        <v>221</v>
      </c>
      <c r="E7" s="452" t="s">
        <v>340</v>
      </c>
      <c r="F7" s="454" t="s">
        <v>341</v>
      </c>
      <c r="G7" s="224"/>
    </row>
    <row r="8" spans="1:7" ht="35.25" customHeight="1" thickBot="1" x14ac:dyDescent="0.35">
      <c r="A8" s="459"/>
      <c r="B8" s="457"/>
      <c r="C8" s="449"/>
      <c r="D8" s="451"/>
      <c r="E8" s="453"/>
      <c r="F8" s="455"/>
      <c r="G8" s="225"/>
    </row>
    <row r="9" spans="1:7" ht="15.5" x14ac:dyDescent="0.35">
      <c r="A9" s="322"/>
      <c r="B9" s="323" t="s">
        <v>174</v>
      </c>
      <c r="C9" s="324">
        <f>SUM(C10:C80)</f>
        <v>1</v>
      </c>
      <c r="D9" s="325">
        <f>SUM(D10:D80)</f>
        <v>120089</v>
      </c>
      <c r="E9" s="326">
        <f>SUM(E10:E80)</f>
        <v>126637</v>
      </c>
      <c r="F9" s="327">
        <f>E9*130</f>
        <v>16462810</v>
      </c>
    </row>
    <row r="10" spans="1:7" ht="14.5" x14ac:dyDescent="0.35">
      <c r="A10" s="226">
        <v>1</v>
      </c>
      <c r="B10" s="226" t="s">
        <v>222</v>
      </c>
      <c r="C10" s="309">
        <f t="shared" ref="C10:C73" si="0">D10/120089</f>
        <v>3.9470725878306924E-3</v>
      </c>
      <c r="D10" s="310">
        <v>474</v>
      </c>
      <c r="E10" s="311">
        <v>495</v>
      </c>
      <c r="F10" s="229">
        <v>0</v>
      </c>
    </row>
    <row r="11" spans="1:7" ht="14.5" x14ac:dyDescent="0.35">
      <c r="A11" s="226">
        <v>2</v>
      </c>
      <c r="B11" s="226" t="s">
        <v>223</v>
      </c>
      <c r="C11" s="309">
        <f t="shared" si="0"/>
        <v>1.6670969031301785E-2</v>
      </c>
      <c r="D11" s="310">
        <v>2002</v>
      </c>
      <c r="E11" s="311">
        <v>2225</v>
      </c>
      <c r="F11" s="229">
        <v>0</v>
      </c>
    </row>
    <row r="12" spans="1:7" ht="14.5" x14ac:dyDescent="0.35">
      <c r="A12" s="226">
        <v>3</v>
      </c>
      <c r="B12" s="226" t="s">
        <v>224</v>
      </c>
      <c r="C12" s="309">
        <f t="shared" si="0"/>
        <v>9.2015088809133221E-3</v>
      </c>
      <c r="D12" s="310">
        <v>1105</v>
      </c>
      <c r="E12" s="311">
        <v>1116</v>
      </c>
      <c r="F12" s="229">
        <v>0</v>
      </c>
    </row>
    <row r="13" spans="1:7" ht="14.5" x14ac:dyDescent="0.35">
      <c r="A13" s="226">
        <v>4</v>
      </c>
      <c r="B13" s="226" t="s">
        <v>225</v>
      </c>
      <c r="C13" s="309">
        <f t="shared" si="0"/>
        <v>1.1091773601245743E-2</v>
      </c>
      <c r="D13" s="310">
        <v>1332</v>
      </c>
      <c r="E13" s="311">
        <v>1346</v>
      </c>
      <c r="F13" s="229">
        <v>0</v>
      </c>
    </row>
    <row r="14" spans="1:7" ht="14.5" x14ac:dyDescent="0.35">
      <c r="A14" s="226">
        <v>5</v>
      </c>
      <c r="B14" s="226" t="s">
        <v>226</v>
      </c>
      <c r="C14" s="309">
        <f t="shared" si="0"/>
        <v>6.328639592302376E-3</v>
      </c>
      <c r="D14" s="310">
        <v>760</v>
      </c>
      <c r="E14" s="311">
        <v>785</v>
      </c>
      <c r="F14" s="229">
        <v>0</v>
      </c>
    </row>
    <row r="15" spans="1:7" ht="14.5" x14ac:dyDescent="0.35">
      <c r="A15" s="226">
        <v>6</v>
      </c>
      <c r="B15" s="226" t="s">
        <v>227</v>
      </c>
      <c r="C15" s="309">
        <f t="shared" si="0"/>
        <v>2.2133584258341731E-2</v>
      </c>
      <c r="D15" s="310">
        <v>2658</v>
      </c>
      <c r="E15" s="311">
        <v>2551</v>
      </c>
      <c r="F15" s="229">
        <v>0</v>
      </c>
    </row>
    <row r="16" spans="1:7" ht="14.5" x14ac:dyDescent="0.35">
      <c r="A16" s="226">
        <v>7</v>
      </c>
      <c r="B16" s="226" t="s">
        <v>228</v>
      </c>
      <c r="C16" s="309">
        <f t="shared" si="0"/>
        <v>1.2007760910657929E-2</v>
      </c>
      <c r="D16" s="310">
        <v>1442</v>
      </c>
      <c r="E16" s="311">
        <v>1577</v>
      </c>
      <c r="F16" s="229">
        <v>0</v>
      </c>
    </row>
    <row r="17" spans="1:6" ht="14.5" x14ac:dyDescent="0.35">
      <c r="A17" s="226">
        <v>8</v>
      </c>
      <c r="B17" s="226" t="s">
        <v>229</v>
      </c>
      <c r="C17" s="309">
        <f t="shared" si="0"/>
        <v>4.3551032983870294E-3</v>
      </c>
      <c r="D17" s="310">
        <v>523</v>
      </c>
      <c r="E17" s="311">
        <v>531</v>
      </c>
      <c r="F17" s="229">
        <v>0</v>
      </c>
    </row>
    <row r="18" spans="1:6" ht="14.5" x14ac:dyDescent="0.35">
      <c r="A18" s="226">
        <v>9</v>
      </c>
      <c r="B18" s="226" t="s">
        <v>230</v>
      </c>
      <c r="C18" s="309">
        <f t="shared" si="0"/>
        <v>2.6563631972953395E-3</v>
      </c>
      <c r="D18" s="310">
        <v>319</v>
      </c>
      <c r="E18" s="311">
        <v>350</v>
      </c>
      <c r="F18" s="229">
        <v>0</v>
      </c>
    </row>
    <row r="19" spans="1:6" ht="14.5" x14ac:dyDescent="0.35">
      <c r="A19" s="226">
        <v>10</v>
      </c>
      <c r="B19" s="226" t="s">
        <v>231</v>
      </c>
      <c r="C19" s="309">
        <f t="shared" si="0"/>
        <v>5.1878190342162893E-3</v>
      </c>
      <c r="D19" s="310">
        <v>623</v>
      </c>
      <c r="E19" s="311">
        <v>628</v>
      </c>
      <c r="F19" s="229">
        <v>0</v>
      </c>
    </row>
    <row r="20" spans="1:6" ht="14.5" x14ac:dyDescent="0.35">
      <c r="A20" s="226">
        <v>11</v>
      </c>
      <c r="B20" s="226" t="s">
        <v>232</v>
      </c>
      <c r="C20" s="309">
        <f t="shared" si="0"/>
        <v>1.75536477112808E-2</v>
      </c>
      <c r="D20" s="310">
        <v>2108</v>
      </c>
      <c r="E20" s="311">
        <v>2238</v>
      </c>
      <c r="F20" s="229">
        <v>0</v>
      </c>
    </row>
    <row r="21" spans="1:6" ht="14.5" x14ac:dyDescent="0.35">
      <c r="A21" s="226">
        <v>12</v>
      </c>
      <c r="B21" s="226" t="s">
        <v>233</v>
      </c>
      <c r="C21" s="309">
        <f t="shared" si="0"/>
        <v>4.7464796942267817E-4</v>
      </c>
      <c r="D21" s="310">
        <v>57</v>
      </c>
      <c r="E21" s="311">
        <v>55</v>
      </c>
      <c r="F21" s="229">
        <v>0</v>
      </c>
    </row>
    <row r="22" spans="1:6" ht="14.5" x14ac:dyDescent="0.35">
      <c r="A22" s="226">
        <v>13</v>
      </c>
      <c r="B22" s="226" t="s">
        <v>234</v>
      </c>
      <c r="C22" s="309">
        <f t="shared" si="0"/>
        <v>8.5320054293065981E-2</v>
      </c>
      <c r="D22" s="310">
        <v>10246</v>
      </c>
      <c r="E22" s="311">
        <v>9664</v>
      </c>
      <c r="F22" s="229">
        <v>0</v>
      </c>
    </row>
    <row r="23" spans="1:6" ht="14.5" x14ac:dyDescent="0.35">
      <c r="A23" s="226">
        <v>14</v>
      </c>
      <c r="B23" s="226" t="s">
        <v>235</v>
      </c>
      <c r="C23" s="309">
        <f t="shared" si="0"/>
        <v>1.309861852459426E-2</v>
      </c>
      <c r="D23" s="310">
        <v>1573</v>
      </c>
      <c r="E23" s="311">
        <v>1663</v>
      </c>
      <c r="F23" s="229">
        <v>0</v>
      </c>
    </row>
    <row r="24" spans="1:6" ht="14.5" x14ac:dyDescent="0.35">
      <c r="A24" s="226">
        <v>15</v>
      </c>
      <c r="B24" s="226" t="s">
        <v>236</v>
      </c>
      <c r="C24" s="309">
        <f t="shared" si="0"/>
        <v>5.0462573591253156E-3</v>
      </c>
      <c r="D24" s="310">
        <v>606</v>
      </c>
      <c r="E24" s="311">
        <v>601</v>
      </c>
      <c r="F24" s="229">
        <v>0</v>
      </c>
    </row>
    <row r="25" spans="1:6" ht="14.5" x14ac:dyDescent="0.35">
      <c r="A25" s="226">
        <v>16</v>
      </c>
      <c r="B25" s="226" t="s">
        <v>237</v>
      </c>
      <c r="C25" s="309">
        <f t="shared" si="0"/>
        <v>1.6104722330937887E-2</v>
      </c>
      <c r="D25" s="310">
        <v>1934</v>
      </c>
      <c r="E25" s="311">
        <v>2307</v>
      </c>
      <c r="F25" s="229">
        <v>0</v>
      </c>
    </row>
    <row r="26" spans="1:6" ht="14.5" x14ac:dyDescent="0.35">
      <c r="A26" s="226">
        <v>17</v>
      </c>
      <c r="B26" s="226" t="s">
        <v>238</v>
      </c>
      <c r="C26" s="309">
        <f t="shared" si="0"/>
        <v>2.0568078674982719E-3</v>
      </c>
      <c r="D26" s="310">
        <v>247</v>
      </c>
      <c r="E26" s="311">
        <v>278</v>
      </c>
      <c r="F26" s="229">
        <v>0</v>
      </c>
    </row>
    <row r="27" spans="1:6" ht="14.5" x14ac:dyDescent="0.35">
      <c r="A27" s="226">
        <v>18</v>
      </c>
      <c r="B27" s="226" t="s">
        <v>239</v>
      </c>
      <c r="C27" s="309">
        <f t="shared" si="0"/>
        <v>1.3581593651375229E-2</v>
      </c>
      <c r="D27" s="310">
        <v>1631</v>
      </c>
      <c r="E27" s="311">
        <v>1900</v>
      </c>
      <c r="F27" s="229">
        <v>0</v>
      </c>
    </row>
    <row r="28" spans="1:6" ht="14.5" x14ac:dyDescent="0.35">
      <c r="A28" s="226">
        <v>19</v>
      </c>
      <c r="B28" s="226" t="s">
        <v>240</v>
      </c>
      <c r="C28" s="309">
        <f t="shared" si="0"/>
        <v>1.0159131977116971E-3</v>
      </c>
      <c r="D28" s="310">
        <v>122</v>
      </c>
      <c r="E28" s="311">
        <v>122</v>
      </c>
      <c r="F28" s="229">
        <v>0</v>
      </c>
    </row>
    <row r="29" spans="1:6" ht="14.5" x14ac:dyDescent="0.35">
      <c r="A29" s="226">
        <v>20</v>
      </c>
      <c r="B29" s="226" t="s">
        <v>241</v>
      </c>
      <c r="C29" s="309">
        <f t="shared" si="0"/>
        <v>1.4872303041910583E-2</v>
      </c>
      <c r="D29" s="310">
        <v>1786</v>
      </c>
      <c r="E29" s="311">
        <v>1838</v>
      </c>
      <c r="F29" s="229">
        <v>0</v>
      </c>
    </row>
    <row r="30" spans="1:6" ht="14.5" x14ac:dyDescent="0.35">
      <c r="A30" s="226">
        <v>21</v>
      </c>
      <c r="B30" s="226" t="s">
        <v>242</v>
      </c>
      <c r="C30" s="309">
        <f t="shared" si="0"/>
        <v>1.6196321061879106E-2</v>
      </c>
      <c r="D30" s="310">
        <v>1945</v>
      </c>
      <c r="E30" s="311">
        <v>1910</v>
      </c>
      <c r="F30" s="229">
        <v>0</v>
      </c>
    </row>
    <row r="31" spans="1:6" ht="14.5" x14ac:dyDescent="0.35">
      <c r="A31" s="226">
        <v>22</v>
      </c>
      <c r="B31" s="226" t="s">
        <v>243</v>
      </c>
      <c r="C31" s="309">
        <f t="shared" si="0"/>
        <v>4.0636527908467883E-3</v>
      </c>
      <c r="D31" s="310">
        <v>488</v>
      </c>
      <c r="E31" s="311">
        <v>499</v>
      </c>
      <c r="F31" s="229">
        <v>0</v>
      </c>
    </row>
    <row r="32" spans="1:6" ht="14.5" x14ac:dyDescent="0.35">
      <c r="A32" s="226">
        <v>23</v>
      </c>
      <c r="B32" s="226" t="s">
        <v>244</v>
      </c>
      <c r="C32" s="309">
        <f t="shared" si="0"/>
        <v>5.0712388312001934E-3</v>
      </c>
      <c r="D32" s="310">
        <v>609</v>
      </c>
      <c r="E32" s="311">
        <v>723</v>
      </c>
      <c r="F32" s="328">
        <v>0</v>
      </c>
    </row>
    <row r="33" spans="1:6" ht="14.5" x14ac:dyDescent="0.35">
      <c r="A33" s="226">
        <v>24</v>
      </c>
      <c r="B33" s="226" t="s">
        <v>245</v>
      </c>
      <c r="C33" s="309">
        <f t="shared" si="0"/>
        <v>6.4119111658853013E-3</v>
      </c>
      <c r="D33" s="310">
        <v>770</v>
      </c>
      <c r="E33" s="311">
        <v>804</v>
      </c>
      <c r="F33" s="229">
        <v>0</v>
      </c>
    </row>
    <row r="34" spans="1:6" ht="14.5" x14ac:dyDescent="0.35">
      <c r="A34" s="226">
        <v>25</v>
      </c>
      <c r="B34" s="226" t="s">
        <v>246</v>
      </c>
      <c r="C34" s="309">
        <f t="shared" si="0"/>
        <v>2.5805860653348767E-2</v>
      </c>
      <c r="D34" s="310">
        <v>3099</v>
      </c>
      <c r="E34" s="311">
        <v>3341</v>
      </c>
      <c r="F34" s="229">
        <v>0</v>
      </c>
    </row>
    <row r="35" spans="1:6" ht="14.5" x14ac:dyDescent="0.35">
      <c r="A35" s="226">
        <v>26</v>
      </c>
      <c r="B35" s="226" t="s">
        <v>247</v>
      </c>
      <c r="C35" s="309">
        <f t="shared" si="0"/>
        <v>1.0209094921266728E-2</v>
      </c>
      <c r="D35" s="310">
        <v>1226</v>
      </c>
      <c r="E35" s="311">
        <v>1332</v>
      </c>
      <c r="F35" s="229">
        <v>0</v>
      </c>
    </row>
    <row r="36" spans="1:6" ht="14.5" x14ac:dyDescent="0.35">
      <c r="A36" s="226">
        <v>27</v>
      </c>
      <c r="B36" s="226" t="s">
        <v>248</v>
      </c>
      <c r="C36" s="309">
        <f t="shared" si="0"/>
        <v>2.9994420804569943E-2</v>
      </c>
      <c r="D36" s="310">
        <v>3602</v>
      </c>
      <c r="E36" s="311">
        <v>4036</v>
      </c>
      <c r="F36" s="229">
        <v>0</v>
      </c>
    </row>
    <row r="37" spans="1:6" ht="14.5" x14ac:dyDescent="0.35">
      <c r="A37" s="226">
        <v>28</v>
      </c>
      <c r="B37" s="226" t="s">
        <v>249</v>
      </c>
      <c r="C37" s="309">
        <f t="shared" si="0"/>
        <v>5.0995511662183877E-2</v>
      </c>
      <c r="D37" s="310">
        <v>6124</v>
      </c>
      <c r="E37" s="311">
        <v>6133</v>
      </c>
      <c r="F37" s="229">
        <v>0</v>
      </c>
    </row>
    <row r="38" spans="1:6" ht="14.5" x14ac:dyDescent="0.35">
      <c r="A38" s="226">
        <v>29</v>
      </c>
      <c r="B38" s="226" t="s">
        <v>250</v>
      </c>
      <c r="C38" s="309">
        <f t="shared" si="0"/>
        <v>4.5549550749860524E-3</v>
      </c>
      <c r="D38" s="310">
        <v>547</v>
      </c>
      <c r="E38" s="311">
        <v>530</v>
      </c>
      <c r="F38" s="229">
        <v>0</v>
      </c>
    </row>
    <row r="39" spans="1:6" ht="14.5" x14ac:dyDescent="0.35">
      <c r="A39" s="226">
        <v>30</v>
      </c>
      <c r="B39" s="226" t="s">
        <v>251</v>
      </c>
      <c r="C39" s="309">
        <f t="shared" si="0"/>
        <v>4.6465538059272705E-3</v>
      </c>
      <c r="D39" s="310">
        <v>558</v>
      </c>
      <c r="E39" s="311">
        <v>570</v>
      </c>
      <c r="F39" s="229">
        <v>0</v>
      </c>
    </row>
    <row r="40" spans="1:6" ht="14.5" x14ac:dyDescent="0.35">
      <c r="A40" s="226">
        <v>31</v>
      </c>
      <c r="B40" s="226" t="s">
        <v>252</v>
      </c>
      <c r="C40" s="309">
        <f t="shared" si="0"/>
        <v>1.9319005071238831E-2</v>
      </c>
      <c r="D40" s="310">
        <v>2320</v>
      </c>
      <c r="E40" s="311">
        <v>2378</v>
      </c>
      <c r="F40" s="229">
        <v>0</v>
      </c>
    </row>
    <row r="41" spans="1:6" ht="14.5" x14ac:dyDescent="0.35">
      <c r="A41" s="226">
        <v>32</v>
      </c>
      <c r="B41" s="226" t="s">
        <v>253</v>
      </c>
      <c r="C41" s="309">
        <f t="shared" si="0"/>
        <v>3.0810482225682619E-3</v>
      </c>
      <c r="D41" s="310">
        <v>370</v>
      </c>
      <c r="E41" s="311">
        <v>385</v>
      </c>
      <c r="F41" s="229">
        <v>0</v>
      </c>
    </row>
    <row r="42" spans="1:6" ht="14.5" x14ac:dyDescent="0.35">
      <c r="A42" s="226">
        <v>33</v>
      </c>
      <c r="B42" s="226" t="s">
        <v>254</v>
      </c>
      <c r="C42" s="309">
        <f t="shared" si="0"/>
        <v>6.0455162421204269E-3</v>
      </c>
      <c r="D42" s="310">
        <v>726</v>
      </c>
      <c r="E42" s="311">
        <v>714</v>
      </c>
      <c r="F42" s="229">
        <v>0</v>
      </c>
    </row>
    <row r="43" spans="1:6" ht="14.5" x14ac:dyDescent="0.35">
      <c r="A43" s="226">
        <v>34</v>
      </c>
      <c r="B43" s="226" t="s">
        <v>255</v>
      </c>
      <c r="C43" s="309">
        <f t="shared" si="0"/>
        <v>2.2574923598331239E-2</v>
      </c>
      <c r="D43" s="310">
        <v>2711</v>
      </c>
      <c r="E43" s="311">
        <v>2780</v>
      </c>
      <c r="F43" s="229">
        <v>0</v>
      </c>
    </row>
    <row r="44" spans="1:6" ht="14.5" x14ac:dyDescent="0.35">
      <c r="A44" s="226">
        <v>35</v>
      </c>
      <c r="B44" s="226" t="s">
        <v>256</v>
      </c>
      <c r="C44" s="309">
        <f t="shared" si="0"/>
        <v>2.7204823089541922E-2</v>
      </c>
      <c r="D44" s="310">
        <v>3267</v>
      </c>
      <c r="E44" s="311">
        <v>3346</v>
      </c>
      <c r="F44" s="229">
        <v>0</v>
      </c>
    </row>
    <row r="45" spans="1:6" ht="14.5" x14ac:dyDescent="0.35">
      <c r="A45" s="226">
        <v>36</v>
      </c>
      <c r="B45" s="226" t="s">
        <v>257</v>
      </c>
      <c r="C45" s="309">
        <f t="shared" si="0"/>
        <v>1.6113049488296179E-2</v>
      </c>
      <c r="D45" s="310">
        <v>1935</v>
      </c>
      <c r="E45" s="311">
        <v>2429</v>
      </c>
      <c r="F45" s="229">
        <v>0</v>
      </c>
    </row>
    <row r="46" spans="1:6" ht="14.5" x14ac:dyDescent="0.35">
      <c r="A46" s="226">
        <v>37</v>
      </c>
      <c r="B46" s="226" t="s">
        <v>258</v>
      </c>
      <c r="C46" s="309">
        <f t="shared" si="0"/>
        <v>6.2620223334360348E-3</v>
      </c>
      <c r="D46" s="310">
        <v>752</v>
      </c>
      <c r="E46" s="311">
        <v>866</v>
      </c>
      <c r="F46" s="229">
        <v>0</v>
      </c>
    </row>
    <row r="47" spans="1:6" ht="14.5" x14ac:dyDescent="0.35">
      <c r="A47" s="226">
        <v>38</v>
      </c>
      <c r="B47" s="226" t="s">
        <v>259</v>
      </c>
      <c r="C47" s="309">
        <f t="shared" si="0"/>
        <v>7.3278984752974882E-4</v>
      </c>
      <c r="D47" s="310">
        <v>88</v>
      </c>
      <c r="E47" s="311">
        <v>131</v>
      </c>
      <c r="F47" s="229">
        <v>0</v>
      </c>
    </row>
    <row r="48" spans="1:6" ht="14.5" x14ac:dyDescent="0.35">
      <c r="A48" s="226">
        <v>39</v>
      </c>
      <c r="B48" s="226" t="s">
        <v>260</v>
      </c>
      <c r="C48" s="309">
        <f t="shared" si="0"/>
        <v>3.9054368010392293E-3</v>
      </c>
      <c r="D48" s="310">
        <v>469</v>
      </c>
      <c r="E48" s="311">
        <v>459</v>
      </c>
      <c r="F48" s="229">
        <v>0</v>
      </c>
    </row>
    <row r="49" spans="1:6" ht="14.5" x14ac:dyDescent="0.35">
      <c r="A49" s="226">
        <v>40</v>
      </c>
      <c r="B49" s="226" t="s">
        <v>261</v>
      </c>
      <c r="C49" s="309">
        <f t="shared" si="0"/>
        <v>1.6254611163387153E-2</v>
      </c>
      <c r="D49" s="310">
        <v>1952</v>
      </c>
      <c r="E49" s="311">
        <v>2209</v>
      </c>
      <c r="F49" s="229">
        <v>0</v>
      </c>
    </row>
    <row r="50" spans="1:6" ht="14.5" x14ac:dyDescent="0.35">
      <c r="A50" s="226">
        <v>41</v>
      </c>
      <c r="B50" s="226" t="s">
        <v>262</v>
      </c>
      <c r="C50" s="309">
        <f t="shared" si="0"/>
        <v>4.0136898466970328E-3</v>
      </c>
      <c r="D50" s="310">
        <v>482</v>
      </c>
      <c r="E50" s="311">
        <v>531</v>
      </c>
      <c r="F50" s="229">
        <v>0</v>
      </c>
    </row>
    <row r="51" spans="1:6" ht="14.5" x14ac:dyDescent="0.35">
      <c r="A51" s="226">
        <v>42</v>
      </c>
      <c r="B51" s="226" t="s">
        <v>263</v>
      </c>
      <c r="C51" s="309">
        <f t="shared" si="0"/>
        <v>5.1545104047831195E-3</v>
      </c>
      <c r="D51" s="310">
        <v>619</v>
      </c>
      <c r="E51" s="311">
        <v>660</v>
      </c>
      <c r="F51" s="229">
        <v>0</v>
      </c>
    </row>
    <row r="52" spans="1:6" ht="14.5" x14ac:dyDescent="0.35">
      <c r="A52" s="226">
        <v>43</v>
      </c>
      <c r="B52" s="226" t="s">
        <v>264</v>
      </c>
      <c r="C52" s="309">
        <f t="shared" si="0"/>
        <v>9.2264903529881998E-3</v>
      </c>
      <c r="D52" s="310">
        <v>1108</v>
      </c>
      <c r="E52" s="311">
        <v>1094</v>
      </c>
      <c r="F52" s="229">
        <v>0</v>
      </c>
    </row>
    <row r="53" spans="1:6" ht="14.5" x14ac:dyDescent="0.35">
      <c r="A53" s="226">
        <v>44</v>
      </c>
      <c r="B53" s="226" t="s">
        <v>265</v>
      </c>
      <c r="C53" s="309">
        <f t="shared" si="0"/>
        <v>0.27084912023582508</v>
      </c>
      <c r="D53" s="310">
        <v>32526</v>
      </c>
      <c r="E53" s="311">
        <v>31954</v>
      </c>
      <c r="F53" s="229">
        <v>0</v>
      </c>
    </row>
    <row r="54" spans="1:6" ht="14.5" x14ac:dyDescent="0.35">
      <c r="A54" s="226">
        <v>45</v>
      </c>
      <c r="B54" s="226" t="s">
        <v>266</v>
      </c>
      <c r="C54" s="309">
        <f t="shared" si="0"/>
        <v>1.4814012940402535E-2</v>
      </c>
      <c r="D54" s="310">
        <v>1779</v>
      </c>
      <c r="E54" s="311">
        <v>1891</v>
      </c>
      <c r="F54" s="229">
        <v>0</v>
      </c>
    </row>
    <row r="55" spans="1:6" ht="14.5" x14ac:dyDescent="0.35">
      <c r="A55" s="226">
        <v>46</v>
      </c>
      <c r="B55" s="226" t="s">
        <v>267</v>
      </c>
      <c r="C55" s="309">
        <f t="shared" si="0"/>
        <v>3.7222393391567921E-3</v>
      </c>
      <c r="D55" s="310">
        <v>447</v>
      </c>
      <c r="E55" s="311">
        <v>426</v>
      </c>
      <c r="F55" s="229">
        <v>0</v>
      </c>
    </row>
    <row r="56" spans="1:6" ht="14.5" x14ac:dyDescent="0.35">
      <c r="A56" s="226">
        <v>47</v>
      </c>
      <c r="B56" s="226" t="s">
        <v>268</v>
      </c>
      <c r="C56" s="309">
        <f t="shared" si="0"/>
        <v>7.3029170032226096E-3</v>
      </c>
      <c r="D56" s="310">
        <v>877</v>
      </c>
      <c r="E56" s="311">
        <v>922</v>
      </c>
      <c r="F56" s="229">
        <v>0</v>
      </c>
    </row>
    <row r="57" spans="1:6" ht="14.5" x14ac:dyDescent="0.35">
      <c r="A57" s="226">
        <v>48</v>
      </c>
      <c r="B57" s="226" t="s">
        <v>269</v>
      </c>
      <c r="C57" s="309">
        <f t="shared" si="0"/>
        <v>3.9553997451889852E-3</v>
      </c>
      <c r="D57" s="310">
        <v>475</v>
      </c>
      <c r="E57" s="311">
        <v>462</v>
      </c>
      <c r="F57" s="229">
        <v>0</v>
      </c>
    </row>
    <row r="58" spans="1:6" ht="14.5" x14ac:dyDescent="0.35">
      <c r="A58" s="226">
        <v>49</v>
      </c>
      <c r="B58" s="226" t="s">
        <v>270</v>
      </c>
      <c r="C58" s="309">
        <f t="shared" si="0"/>
        <v>3.2725728418089915E-3</v>
      </c>
      <c r="D58" s="310">
        <v>393</v>
      </c>
      <c r="E58" s="311">
        <v>398</v>
      </c>
      <c r="F58" s="229">
        <v>0</v>
      </c>
    </row>
    <row r="59" spans="1:6" ht="14.5" x14ac:dyDescent="0.35">
      <c r="A59" s="226">
        <v>50</v>
      </c>
      <c r="B59" s="226" t="s">
        <v>271</v>
      </c>
      <c r="C59" s="309">
        <f t="shared" si="0"/>
        <v>9.0766015205389337E-4</v>
      </c>
      <c r="D59" s="310">
        <v>109</v>
      </c>
      <c r="E59" s="311">
        <v>100</v>
      </c>
      <c r="F59" s="229">
        <v>0</v>
      </c>
    </row>
    <row r="60" spans="1:6" ht="14.5" x14ac:dyDescent="0.35">
      <c r="A60" s="226">
        <v>51</v>
      </c>
      <c r="B60" s="226" t="s">
        <v>272</v>
      </c>
      <c r="C60" s="309">
        <f t="shared" si="0"/>
        <v>5.2377819783660448E-3</v>
      </c>
      <c r="D60" s="310">
        <v>629</v>
      </c>
      <c r="E60" s="311">
        <v>662</v>
      </c>
      <c r="F60" s="229">
        <v>0</v>
      </c>
    </row>
    <row r="61" spans="1:6" ht="14.5" x14ac:dyDescent="0.35">
      <c r="A61" s="226">
        <v>52</v>
      </c>
      <c r="B61" s="226" t="s">
        <v>273</v>
      </c>
      <c r="C61" s="309">
        <f t="shared" si="0"/>
        <v>4.2385230953709335E-3</v>
      </c>
      <c r="D61" s="310">
        <v>509</v>
      </c>
      <c r="E61" s="311">
        <v>566</v>
      </c>
      <c r="F61" s="229">
        <v>0</v>
      </c>
    </row>
    <row r="62" spans="1:6" ht="14.5" x14ac:dyDescent="0.35">
      <c r="A62" s="226">
        <v>53</v>
      </c>
      <c r="B62" s="226" t="s">
        <v>274</v>
      </c>
      <c r="C62" s="309">
        <f t="shared" si="0"/>
        <v>5.9372631964626239E-3</v>
      </c>
      <c r="D62" s="310">
        <v>713</v>
      </c>
      <c r="E62" s="311">
        <v>719</v>
      </c>
      <c r="F62" s="229">
        <v>0</v>
      </c>
    </row>
    <row r="63" spans="1:6" ht="14.5" x14ac:dyDescent="0.35">
      <c r="A63" s="226">
        <v>54</v>
      </c>
      <c r="B63" s="226" t="s">
        <v>275</v>
      </c>
      <c r="C63" s="309">
        <f t="shared" si="0"/>
        <v>8.3521388303674782E-3</v>
      </c>
      <c r="D63" s="310">
        <v>1003</v>
      </c>
      <c r="E63" s="311">
        <v>973</v>
      </c>
      <c r="F63" s="229">
        <v>0</v>
      </c>
    </row>
    <row r="64" spans="1:6" ht="14.5" x14ac:dyDescent="0.35">
      <c r="A64" s="226">
        <v>55</v>
      </c>
      <c r="B64" s="226" t="s">
        <v>276</v>
      </c>
      <c r="C64" s="309">
        <f t="shared" si="0"/>
        <v>6.078824871553598E-4</v>
      </c>
      <c r="D64" s="310">
        <v>73</v>
      </c>
      <c r="E64" s="311">
        <v>86</v>
      </c>
      <c r="F64" s="229">
        <v>0</v>
      </c>
    </row>
    <row r="65" spans="1:6" ht="14.5" x14ac:dyDescent="0.35">
      <c r="A65" s="226">
        <v>56</v>
      </c>
      <c r="B65" s="226" t="s">
        <v>277</v>
      </c>
      <c r="C65" s="309">
        <f t="shared" si="0"/>
        <v>8.1855956832016259E-3</v>
      </c>
      <c r="D65" s="310">
        <v>983</v>
      </c>
      <c r="E65" s="311">
        <v>1009</v>
      </c>
      <c r="F65" s="229">
        <v>0</v>
      </c>
    </row>
    <row r="66" spans="1:6" ht="14.5" x14ac:dyDescent="0.35">
      <c r="A66" s="226">
        <v>57</v>
      </c>
      <c r="B66" s="226" t="s">
        <v>278</v>
      </c>
      <c r="C66" s="309">
        <f t="shared" si="0"/>
        <v>1.4156167509097419E-3</v>
      </c>
      <c r="D66" s="310">
        <v>170</v>
      </c>
      <c r="E66" s="311">
        <v>185</v>
      </c>
      <c r="F66" s="229">
        <v>0</v>
      </c>
    </row>
    <row r="67" spans="1:6" ht="14.5" x14ac:dyDescent="0.35">
      <c r="A67" s="226">
        <v>58</v>
      </c>
      <c r="B67" s="226" t="s">
        <v>279</v>
      </c>
      <c r="C67" s="309">
        <f t="shared" si="0"/>
        <v>2.6355453038996078E-2</v>
      </c>
      <c r="D67" s="310">
        <v>3165</v>
      </c>
      <c r="E67" s="311">
        <v>6878</v>
      </c>
      <c r="F67" s="229">
        <v>0</v>
      </c>
    </row>
    <row r="68" spans="1:6" ht="14.5" x14ac:dyDescent="0.35">
      <c r="A68" s="226">
        <v>59</v>
      </c>
      <c r="B68" s="226" t="s">
        <v>280</v>
      </c>
      <c r="C68" s="309">
        <f t="shared" si="0"/>
        <v>2.6563631972953395E-3</v>
      </c>
      <c r="D68" s="310">
        <v>319</v>
      </c>
      <c r="E68" s="311">
        <v>299</v>
      </c>
      <c r="F68" s="229">
        <v>0</v>
      </c>
    </row>
    <row r="69" spans="1:6" ht="14.5" x14ac:dyDescent="0.35">
      <c r="A69" s="226">
        <v>60</v>
      </c>
      <c r="B69" s="226" t="s">
        <v>281</v>
      </c>
      <c r="C69" s="309">
        <f t="shared" si="0"/>
        <v>1.8011641365986892E-2</v>
      </c>
      <c r="D69" s="310">
        <v>2163</v>
      </c>
      <c r="E69" s="311">
        <v>2170</v>
      </c>
      <c r="F69" s="229">
        <v>0</v>
      </c>
    </row>
    <row r="70" spans="1:6" ht="14.5" x14ac:dyDescent="0.35">
      <c r="A70" s="226">
        <v>61</v>
      </c>
      <c r="B70" s="226" t="s">
        <v>282</v>
      </c>
      <c r="C70" s="309">
        <f t="shared" si="0"/>
        <v>8.5186819775333288E-3</v>
      </c>
      <c r="D70" s="310">
        <v>1023</v>
      </c>
      <c r="E70" s="311">
        <v>1097</v>
      </c>
      <c r="F70" s="229">
        <v>0</v>
      </c>
    </row>
    <row r="71" spans="1:6" ht="14.5" x14ac:dyDescent="0.35">
      <c r="A71" s="226">
        <v>62</v>
      </c>
      <c r="B71" s="226" t="s">
        <v>283</v>
      </c>
      <c r="C71" s="309">
        <f t="shared" si="0"/>
        <v>1.1358242636711107E-2</v>
      </c>
      <c r="D71" s="310">
        <v>1364</v>
      </c>
      <c r="E71" s="311">
        <v>1430</v>
      </c>
      <c r="F71" s="229">
        <v>0</v>
      </c>
    </row>
    <row r="72" spans="1:6" ht="14.5" x14ac:dyDescent="0.35">
      <c r="A72" s="226">
        <v>63</v>
      </c>
      <c r="B72" s="226" t="s">
        <v>284</v>
      </c>
      <c r="C72" s="309">
        <f t="shared" si="0"/>
        <v>5.9955532979706714E-3</v>
      </c>
      <c r="D72" s="310">
        <v>720</v>
      </c>
      <c r="E72" s="311">
        <v>750</v>
      </c>
      <c r="F72" s="229">
        <v>0</v>
      </c>
    </row>
    <row r="73" spans="1:6" ht="14.5" x14ac:dyDescent="0.35">
      <c r="A73" s="226">
        <v>64</v>
      </c>
      <c r="B73" s="226" t="s">
        <v>285</v>
      </c>
      <c r="C73" s="309">
        <f t="shared" si="0"/>
        <v>1.6154685275087644E-3</v>
      </c>
      <c r="D73" s="310">
        <v>194</v>
      </c>
      <c r="E73" s="311">
        <v>206</v>
      </c>
      <c r="F73" s="229">
        <v>0</v>
      </c>
    </row>
    <row r="74" spans="1:6" ht="14.5" x14ac:dyDescent="0.35">
      <c r="A74" s="226">
        <v>65</v>
      </c>
      <c r="B74" s="226" t="s">
        <v>286</v>
      </c>
      <c r="C74" s="309">
        <f t="shared" ref="C74:C80" si="1">D74/120089</f>
        <v>7.1280466986984653E-3</v>
      </c>
      <c r="D74" s="310">
        <v>856</v>
      </c>
      <c r="E74" s="311">
        <v>925</v>
      </c>
      <c r="F74" s="229">
        <v>0</v>
      </c>
    </row>
    <row r="75" spans="1:6" ht="14.5" x14ac:dyDescent="0.35">
      <c r="A75" s="226">
        <v>66</v>
      </c>
      <c r="B75" s="226" t="s">
        <v>287</v>
      </c>
      <c r="C75" s="309">
        <f t="shared" si="1"/>
        <v>6.8282690337999319E-4</v>
      </c>
      <c r="D75" s="310">
        <v>82</v>
      </c>
      <c r="E75" s="311">
        <v>91</v>
      </c>
      <c r="F75" s="229">
        <v>0</v>
      </c>
    </row>
    <row r="76" spans="1:6" ht="14.5" x14ac:dyDescent="0.35">
      <c r="A76" s="226">
        <v>67</v>
      </c>
      <c r="B76" s="226" t="s">
        <v>288</v>
      </c>
      <c r="C76" s="309">
        <f t="shared" si="1"/>
        <v>4.4883378161197111E-3</v>
      </c>
      <c r="D76" s="310">
        <v>539</v>
      </c>
      <c r="E76" s="311">
        <v>532</v>
      </c>
      <c r="F76" s="229">
        <v>0</v>
      </c>
    </row>
    <row r="77" spans="1:6" ht="14.5" x14ac:dyDescent="0.35">
      <c r="A77" s="226">
        <v>68</v>
      </c>
      <c r="B77" s="226" t="s">
        <v>289</v>
      </c>
      <c r="C77" s="309">
        <f t="shared" si="1"/>
        <v>3.3058814712421621E-3</v>
      </c>
      <c r="D77" s="310">
        <v>397</v>
      </c>
      <c r="E77" s="311">
        <v>453</v>
      </c>
      <c r="F77" s="229">
        <v>0</v>
      </c>
    </row>
    <row r="78" spans="1:6" ht="14.5" x14ac:dyDescent="0.35">
      <c r="A78" s="226">
        <v>69</v>
      </c>
      <c r="B78" s="226" t="s">
        <v>290</v>
      </c>
      <c r="C78" s="309">
        <f t="shared" si="1"/>
        <v>1.332345177326816E-3</v>
      </c>
      <c r="D78" s="310">
        <v>160</v>
      </c>
      <c r="E78" s="311">
        <v>163</v>
      </c>
      <c r="F78" s="229">
        <v>0</v>
      </c>
    </row>
    <row r="79" spans="1:6" ht="14.5" x14ac:dyDescent="0.35">
      <c r="A79" s="226">
        <v>70</v>
      </c>
      <c r="B79" s="226" t="s">
        <v>291</v>
      </c>
      <c r="C79" s="309">
        <f t="shared" si="1"/>
        <v>8.0357068507523593E-3</v>
      </c>
      <c r="D79" s="310">
        <v>965</v>
      </c>
      <c r="E79" s="311">
        <v>1008</v>
      </c>
      <c r="F79" s="229">
        <v>0</v>
      </c>
    </row>
    <row r="80" spans="1:6" ht="15" thickBot="1" x14ac:dyDescent="0.4">
      <c r="A80" s="312">
        <v>71</v>
      </c>
      <c r="B80" s="312" t="s">
        <v>292</v>
      </c>
      <c r="C80" s="315">
        <f t="shared" si="1"/>
        <v>1.1741291875192565E-3</v>
      </c>
      <c r="D80" s="313">
        <v>141</v>
      </c>
      <c r="E80" s="314">
        <v>152</v>
      </c>
      <c r="F80" s="229">
        <v>0</v>
      </c>
    </row>
  </sheetData>
  <mergeCells count="7">
    <mergeCell ref="A3:G3"/>
    <mergeCell ref="C7:C8"/>
    <mergeCell ref="D7:D8"/>
    <mergeCell ref="E7:E8"/>
    <mergeCell ref="F7:F8"/>
    <mergeCell ref="B7:B8"/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45A5-B054-4A54-9E23-EE9C145BF37C}">
  <dimension ref="A1:S40"/>
  <sheetViews>
    <sheetView tabSelected="1" topLeftCell="A10" workbookViewId="0">
      <selection activeCell="D26" sqref="D26"/>
    </sheetView>
  </sheetViews>
  <sheetFormatPr defaultRowHeight="14" x14ac:dyDescent="0.3"/>
  <cols>
    <col min="1" max="1" width="9.6640625" customWidth="1"/>
    <col min="2" max="2" width="27" customWidth="1"/>
    <col min="3" max="4" width="12.4140625" customWidth="1"/>
    <col min="5" max="5" width="12.9140625" customWidth="1"/>
    <col min="6" max="6" width="2.5" customWidth="1"/>
    <col min="7" max="7" width="12.08203125" customWidth="1"/>
    <col min="8" max="8" width="28.6640625" customWidth="1"/>
    <col min="9" max="9" width="12.6640625" customWidth="1"/>
    <col min="10" max="10" width="12.1640625" customWidth="1"/>
    <col min="11" max="11" width="13.08203125" customWidth="1"/>
    <col min="12" max="12" width="2.08203125" customWidth="1"/>
    <col min="13" max="13" width="28.08203125" customWidth="1"/>
    <col min="14" max="14" width="13.58203125" customWidth="1"/>
    <col min="15" max="15" width="2" customWidth="1"/>
    <col min="16" max="16" width="26.5" customWidth="1"/>
    <col min="17" max="17" width="13.9140625" customWidth="1"/>
  </cols>
  <sheetData>
    <row r="1" spans="1:18" s="2" customFormat="1" x14ac:dyDescent="0.3">
      <c r="B1" s="6" t="s">
        <v>363</v>
      </c>
      <c r="M1" s="6" t="s">
        <v>363</v>
      </c>
      <c r="P1" s="10"/>
      <c r="Q1" s="10"/>
    </row>
    <row r="2" spans="1:18" s="2" customFormat="1" x14ac:dyDescent="0.3">
      <c r="P2" s="10"/>
      <c r="Q2" s="295" t="s">
        <v>117</v>
      </c>
    </row>
    <row r="3" spans="1:18" s="2" customFormat="1" x14ac:dyDescent="0.3">
      <c r="B3" s="6" t="s">
        <v>54</v>
      </c>
      <c r="D3" s="293" t="s">
        <v>314</v>
      </c>
      <c r="H3" s="135"/>
      <c r="I3" s="294"/>
      <c r="J3" s="12"/>
      <c r="K3" s="12"/>
      <c r="M3" s="6" t="s">
        <v>55</v>
      </c>
      <c r="P3" s="11" t="s">
        <v>56</v>
      </c>
      <c r="Q3" s="10"/>
    </row>
    <row r="4" spans="1:18" s="2" customFormat="1" ht="14.5" thickBot="1" x14ac:dyDescent="0.35">
      <c r="D4" s="363" t="s">
        <v>57</v>
      </c>
      <c r="E4" s="363"/>
      <c r="F4" s="13"/>
      <c r="J4" s="363" t="s">
        <v>57</v>
      </c>
      <c r="K4" s="363"/>
      <c r="P4" s="10"/>
      <c r="Q4" s="10"/>
    </row>
    <row r="5" spans="1:18" s="2" customFormat="1" ht="42.5" thickBot="1" x14ac:dyDescent="0.35">
      <c r="A5" s="288" t="s">
        <v>8</v>
      </c>
      <c r="B5" s="284" t="s">
        <v>58</v>
      </c>
      <c r="C5" s="282" t="s">
        <v>59</v>
      </c>
      <c r="D5" s="283" t="s">
        <v>60</v>
      </c>
      <c r="E5" s="286" t="s">
        <v>61</v>
      </c>
      <c r="F5" s="17"/>
      <c r="G5" s="14" t="s">
        <v>8</v>
      </c>
      <c r="H5" s="15" t="s">
        <v>62</v>
      </c>
      <c r="I5" s="16" t="s">
        <v>59</v>
      </c>
      <c r="J5" s="283" t="s">
        <v>60</v>
      </c>
      <c r="K5" s="286" t="s">
        <v>61</v>
      </c>
      <c r="M5" s="18" t="s">
        <v>58</v>
      </c>
      <c r="N5" s="16"/>
      <c r="P5" s="18" t="s">
        <v>58</v>
      </c>
      <c r="Q5" s="16"/>
    </row>
    <row r="6" spans="1:18" s="2" customFormat="1" ht="14.5" thickBot="1" x14ac:dyDescent="0.35">
      <c r="A6" s="77" t="s">
        <v>63</v>
      </c>
      <c r="B6" s="20" t="s">
        <v>311</v>
      </c>
      <c r="C6" s="21">
        <f>'Működési bevételek'!E10</f>
        <v>1148940438</v>
      </c>
      <c r="D6" s="285">
        <f>C6-E6</f>
        <v>1148940438</v>
      </c>
      <c r="E6" s="287">
        <v>0</v>
      </c>
      <c r="F6" s="22"/>
      <c r="G6" s="19" t="s">
        <v>65</v>
      </c>
      <c r="H6" s="29" t="s">
        <v>312</v>
      </c>
      <c r="I6" s="23">
        <f>'Működési kiadások'!M10</f>
        <v>296620310</v>
      </c>
      <c r="J6" s="301">
        <f>I6-K6</f>
        <v>296620310</v>
      </c>
      <c r="K6" s="316">
        <f>'Működési kiadások'!M12+'Felhalmozási kiadások'!H10</f>
        <v>0</v>
      </c>
      <c r="L6" s="24"/>
      <c r="M6" s="19" t="s">
        <v>64</v>
      </c>
      <c r="N6" s="25">
        <v>293620310</v>
      </c>
      <c r="O6" s="26"/>
      <c r="P6" s="27" t="s">
        <v>66</v>
      </c>
      <c r="Q6" s="28">
        <f>C12</f>
        <v>0</v>
      </c>
    </row>
    <row r="7" spans="1:18" s="2" customFormat="1" ht="14.5" thickBot="1" x14ac:dyDescent="0.35">
      <c r="A7" s="19" t="s">
        <v>19</v>
      </c>
      <c r="B7" s="20" t="s">
        <v>67</v>
      </c>
      <c r="C7" s="21">
        <f>'Működési bevételek'!H10</f>
        <v>3000000</v>
      </c>
      <c r="D7" s="21">
        <f>C7-E7</f>
        <v>3000000</v>
      </c>
      <c r="E7" s="181">
        <v>0</v>
      </c>
      <c r="F7" s="22"/>
      <c r="G7" s="19"/>
      <c r="H7" s="15" t="s">
        <v>69</v>
      </c>
      <c r="I7" s="32">
        <f>SUM(I6:I6)</f>
        <v>296620310</v>
      </c>
      <c r="J7" s="32">
        <f t="shared" ref="J7:K7" si="0">SUM(J6:J6)</f>
        <v>296620310</v>
      </c>
      <c r="K7" s="32">
        <f t="shared" si="0"/>
        <v>0</v>
      </c>
      <c r="L7" s="24"/>
      <c r="M7" s="19" t="s">
        <v>67</v>
      </c>
      <c r="N7" s="25">
        <f t="shared" ref="N7:N8" si="1">C7</f>
        <v>3000000</v>
      </c>
      <c r="O7" s="26"/>
      <c r="P7" s="19" t="s">
        <v>68</v>
      </c>
      <c r="Q7" s="25">
        <f>C13</f>
        <v>0</v>
      </c>
    </row>
    <row r="8" spans="1:18" s="2" customFormat="1" ht="27" customHeight="1" thickBot="1" x14ac:dyDescent="0.35">
      <c r="A8" s="19" t="s">
        <v>335</v>
      </c>
      <c r="B8" s="31" t="s">
        <v>336</v>
      </c>
      <c r="C8" s="21">
        <f>'Működési bevételek'!I10</f>
        <v>0</v>
      </c>
      <c r="D8" s="21">
        <v>0</v>
      </c>
      <c r="E8" s="181">
        <f>C8</f>
        <v>0</v>
      </c>
      <c r="F8" s="22"/>
      <c r="G8" s="33" t="s">
        <v>74</v>
      </c>
      <c r="H8" s="15" t="s">
        <v>4</v>
      </c>
      <c r="I8" s="34">
        <f>'Felhalmozási kiadások'!J12</f>
        <v>1505656755</v>
      </c>
      <c r="J8" s="35">
        <f>I8-K8</f>
        <v>1505656755</v>
      </c>
      <c r="K8" s="36">
        <f>'Felhalmozási kiadások'!J14</f>
        <v>0</v>
      </c>
      <c r="L8" s="24"/>
      <c r="M8" s="19" t="s">
        <v>70</v>
      </c>
      <c r="N8" s="25">
        <f t="shared" si="1"/>
        <v>0</v>
      </c>
      <c r="O8" s="26"/>
      <c r="P8" s="19" t="s">
        <v>71</v>
      </c>
      <c r="Q8" s="25">
        <f>C14</f>
        <v>0</v>
      </c>
    </row>
    <row r="9" spans="1:18" s="2" customFormat="1" x14ac:dyDescent="0.3">
      <c r="A9" s="19" t="s">
        <v>72</v>
      </c>
      <c r="B9" s="20" t="s">
        <v>73</v>
      </c>
      <c r="C9" s="21">
        <f>'Működési bevételek'!F8</f>
        <v>0</v>
      </c>
      <c r="D9" s="21">
        <f>C9</f>
        <v>0</v>
      </c>
      <c r="E9" s="181">
        <f>C9-D9</f>
        <v>0</v>
      </c>
      <c r="F9" s="22"/>
      <c r="G9" s="33"/>
      <c r="H9" s="20" t="s">
        <v>76</v>
      </c>
      <c r="I9" s="41"/>
      <c r="J9" s="42"/>
      <c r="K9" s="43"/>
      <c r="L9" s="24"/>
      <c r="M9" s="19" t="s">
        <v>14</v>
      </c>
      <c r="N9" s="25">
        <f>C9+C21</f>
        <v>0</v>
      </c>
      <c r="O9" s="26"/>
      <c r="P9" s="37" t="s">
        <v>75</v>
      </c>
      <c r="Q9" s="38">
        <v>0</v>
      </c>
    </row>
    <row r="10" spans="1:18" s="2" customFormat="1" ht="26" thickBot="1" x14ac:dyDescent="0.35">
      <c r="A10" s="37" t="s">
        <v>77</v>
      </c>
      <c r="B10" s="51" t="s">
        <v>78</v>
      </c>
      <c r="C10" s="40">
        <v>0</v>
      </c>
      <c r="D10" s="40">
        <f>C10-E10</f>
        <v>0</v>
      </c>
      <c r="E10" s="70">
        <v>0</v>
      </c>
      <c r="F10" s="22"/>
      <c r="G10" s="33" t="s">
        <v>79</v>
      </c>
      <c r="H10" s="20" t="s">
        <v>80</v>
      </c>
      <c r="I10" s="23">
        <v>0</v>
      </c>
      <c r="J10" s="23">
        <f>I10</f>
        <v>0</v>
      </c>
      <c r="K10" s="46">
        <v>0</v>
      </c>
      <c r="L10" s="24"/>
      <c r="M10" s="37"/>
      <c r="N10" s="38"/>
      <c r="O10" s="26"/>
      <c r="P10" s="37" t="s">
        <v>311</v>
      </c>
      <c r="Q10" s="38">
        <f>C6-N6</f>
        <v>855320128</v>
      </c>
    </row>
    <row r="11" spans="1:18" s="2" customFormat="1" ht="26" thickBot="1" x14ac:dyDescent="0.35">
      <c r="A11" s="16"/>
      <c r="B11" s="18" t="s">
        <v>83</v>
      </c>
      <c r="C11" s="75">
        <f>SUM(C6:C10)</f>
        <v>1151940438</v>
      </c>
      <c r="D11" s="75">
        <f t="shared" ref="D11:E11" si="2">SUM(D6:D10)</f>
        <v>1151940438</v>
      </c>
      <c r="E11" s="75">
        <f t="shared" si="2"/>
        <v>0</v>
      </c>
      <c r="F11" s="22"/>
      <c r="G11" s="19" t="s">
        <v>84</v>
      </c>
      <c r="H11" s="51" t="s">
        <v>85</v>
      </c>
      <c r="I11" s="52">
        <v>0</v>
      </c>
      <c r="J11" s="53">
        <f>I11</f>
        <v>0</v>
      </c>
      <c r="K11" s="30">
        <v>0</v>
      </c>
      <c r="L11" s="24"/>
      <c r="M11" s="47" t="s">
        <v>81</v>
      </c>
      <c r="N11" s="48">
        <f>C10</f>
        <v>0</v>
      </c>
      <c r="O11" s="26"/>
      <c r="P11" s="18" t="s">
        <v>82</v>
      </c>
      <c r="Q11" s="49">
        <f>SUM(Q6:Q10)</f>
        <v>855320128</v>
      </c>
    </row>
    <row r="12" spans="1:18" s="2" customFormat="1" ht="26" thickBot="1" x14ac:dyDescent="0.35">
      <c r="A12" s="27" t="s">
        <v>87</v>
      </c>
      <c r="B12" s="54" t="s">
        <v>88</v>
      </c>
      <c r="C12" s="55">
        <f>'Felhalmozási bevételek'!E9</f>
        <v>0</v>
      </c>
      <c r="D12" s="55">
        <v>0</v>
      </c>
      <c r="E12" s="180">
        <f>C12-D12</f>
        <v>0</v>
      </c>
      <c r="F12" s="50"/>
      <c r="G12" s="47" t="s">
        <v>89</v>
      </c>
      <c r="H12" s="56" t="s">
        <v>90</v>
      </c>
      <c r="I12" s="57">
        <v>0</v>
      </c>
      <c r="J12" s="58">
        <f>I12</f>
        <v>0</v>
      </c>
      <c r="K12" s="59">
        <v>0</v>
      </c>
      <c r="L12" s="24"/>
      <c r="M12" s="18" t="s">
        <v>83</v>
      </c>
      <c r="N12" s="49">
        <f>SUM(N6:N11)</f>
        <v>296620310</v>
      </c>
      <c r="O12" s="26"/>
      <c r="P12" s="18" t="s">
        <v>86</v>
      </c>
      <c r="Q12" s="49">
        <f>C17</f>
        <v>0</v>
      </c>
    </row>
    <row r="13" spans="1:18" s="2" customFormat="1" ht="14.5" thickBot="1" x14ac:dyDescent="0.35">
      <c r="A13" s="19" t="s">
        <v>92</v>
      </c>
      <c r="B13" s="60" t="s">
        <v>68</v>
      </c>
      <c r="C13" s="21">
        <f>'Felhalmozási bevételek'!F9</f>
        <v>0</v>
      </c>
      <c r="D13" s="21">
        <v>0</v>
      </c>
      <c r="E13" s="181">
        <f>C13-D13</f>
        <v>0</v>
      </c>
      <c r="F13" s="22"/>
      <c r="G13" s="24"/>
      <c r="H13" s="61"/>
      <c r="I13" s="62"/>
      <c r="J13" s="62"/>
      <c r="K13" s="63"/>
      <c r="L13" s="24"/>
      <c r="M13" s="27" t="s">
        <v>91</v>
      </c>
      <c r="N13" s="28">
        <v>0</v>
      </c>
      <c r="O13" s="26"/>
      <c r="P13" s="18" t="s">
        <v>13</v>
      </c>
      <c r="Q13" s="49">
        <f>SUM(Q11:Q12)</f>
        <v>855320128</v>
      </c>
    </row>
    <row r="14" spans="1:18" s="2" customFormat="1" ht="26.5" thickBot="1" x14ac:dyDescent="0.35">
      <c r="A14" s="37" t="s">
        <v>94</v>
      </c>
      <c r="B14" s="20" t="s">
        <v>71</v>
      </c>
      <c r="C14" s="21">
        <v>0</v>
      </c>
      <c r="D14" s="21">
        <f>C14-E14</f>
        <v>0</v>
      </c>
      <c r="E14" s="181">
        <v>0</v>
      </c>
      <c r="F14" s="22"/>
      <c r="G14" s="24"/>
      <c r="H14" s="66"/>
      <c r="I14" s="67"/>
      <c r="J14" s="67"/>
      <c r="K14" s="68"/>
      <c r="L14" s="24"/>
      <c r="M14" s="64" t="s">
        <v>93</v>
      </c>
      <c r="N14" s="65">
        <v>0</v>
      </c>
      <c r="O14" s="26"/>
      <c r="P14" s="360" t="s">
        <v>365</v>
      </c>
      <c r="Q14" s="28">
        <f>C22</f>
        <v>500816418</v>
      </c>
    </row>
    <row r="15" spans="1:18" s="2" customFormat="1" ht="14.5" thickBot="1" x14ac:dyDescent="0.35">
      <c r="A15" s="16"/>
      <c r="B15" s="15" t="s">
        <v>98</v>
      </c>
      <c r="C15" s="34">
        <f>SUM(C12:C14)</f>
        <v>0</v>
      </c>
      <c r="D15" s="34">
        <f t="shared" ref="D15" si="3">SUM(D12:D14)</f>
        <v>0</v>
      </c>
      <c r="E15" s="75">
        <f>SUM(E12:E14)</f>
        <v>0</v>
      </c>
      <c r="F15" s="22"/>
      <c r="G15" s="24"/>
      <c r="H15" s="66"/>
      <c r="I15" s="67"/>
      <c r="J15" s="67"/>
      <c r="K15" s="68"/>
      <c r="L15" s="24"/>
      <c r="M15" s="18" t="s">
        <v>95</v>
      </c>
      <c r="N15" s="49">
        <f>N12+N14</f>
        <v>296620310</v>
      </c>
      <c r="O15" s="26"/>
      <c r="P15" s="69" t="s">
        <v>96</v>
      </c>
      <c r="Q15" s="70">
        <f>C19</f>
        <v>0</v>
      </c>
      <c r="R15" s="71"/>
    </row>
    <row r="16" spans="1:18" s="2" customFormat="1" ht="14.5" thickBot="1" x14ac:dyDescent="0.35">
      <c r="A16" s="27" t="s">
        <v>20</v>
      </c>
      <c r="B16" s="39" t="s">
        <v>99</v>
      </c>
      <c r="C16" s="40">
        <f>'Felhalmozási bevételek'!K8</f>
        <v>149520209</v>
      </c>
      <c r="D16" s="21">
        <f>C16</f>
        <v>149520209</v>
      </c>
      <c r="E16" s="181"/>
      <c r="F16" s="22"/>
      <c r="G16" s="76"/>
      <c r="H16" s="66"/>
      <c r="I16" s="67"/>
      <c r="J16" s="67"/>
      <c r="K16" s="68"/>
      <c r="L16" s="24"/>
      <c r="M16" s="72" t="s">
        <v>62</v>
      </c>
      <c r="N16" s="73"/>
      <c r="O16" s="26"/>
      <c r="P16" s="74" t="s">
        <v>366</v>
      </c>
      <c r="Q16" s="75">
        <f>SUM(Q14:Q15)</f>
        <v>500816418</v>
      </c>
    </row>
    <row r="17" spans="1:19" s="2" customFormat="1" ht="38.5" thickBot="1" x14ac:dyDescent="0.35">
      <c r="A17" s="37" t="s">
        <v>100</v>
      </c>
      <c r="B17" s="51" t="s">
        <v>101</v>
      </c>
      <c r="C17" s="45">
        <f>'Felhalmozási bevételek'!H9</f>
        <v>0</v>
      </c>
      <c r="D17" s="40">
        <v>0</v>
      </c>
      <c r="E17" s="70">
        <v>0</v>
      </c>
      <c r="F17" s="50"/>
      <c r="G17" s="76"/>
      <c r="H17" s="66"/>
      <c r="I17" s="67"/>
      <c r="J17" s="67"/>
      <c r="K17" s="68"/>
      <c r="L17" s="24"/>
      <c r="M17" s="80" t="s">
        <v>312</v>
      </c>
      <c r="N17" s="48">
        <f>'Működési kiadások'!M10</f>
        <v>296620310</v>
      </c>
      <c r="O17" s="26"/>
      <c r="P17" s="79" t="s">
        <v>18</v>
      </c>
      <c r="Q17" s="75">
        <f>C16</f>
        <v>149520209</v>
      </c>
    </row>
    <row r="18" spans="1:19" s="2" customFormat="1" ht="14.5" thickBot="1" x14ac:dyDescent="0.35">
      <c r="A18" s="16"/>
      <c r="B18" s="15" t="s">
        <v>13</v>
      </c>
      <c r="C18" s="34">
        <f>C11+C16+C15+C17</f>
        <v>1301460647</v>
      </c>
      <c r="D18" s="34">
        <f t="shared" ref="D18:E18" si="4">D11+D16+D15+D17</f>
        <v>1301460647</v>
      </c>
      <c r="E18" s="75">
        <f t="shared" si="4"/>
        <v>0</v>
      </c>
      <c r="F18" s="22"/>
      <c r="G18" s="24"/>
      <c r="H18" s="66"/>
      <c r="I18" s="67"/>
      <c r="J18" s="67"/>
      <c r="K18" s="68"/>
      <c r="L18" s="24"/>
      <c r="M18" s="18" t="s">
        <v>69</v>
      </c>
      <c r="N18" s="49">
        <f>SUM(N17:N17)</f>
        <v>296620310</v>
      </c>
      <c r="O18" s="26"/>
      <c r="P18" s="291"/>
      <c r="Q18" s="38"/>
    </row>
    <row r="19" spans="1:19" s="2" customFormat="1" ht="14.5" thickBot="1" x14ac:dyDescent="0.35">
      <c r="A19" s="27" t="s">
        <v>103</v>
      </c>
      <c r="B19" s="20" t="s">
        <v>104</v>
      </c>
      <c r="C19" s="21">
        <v>0</v>
      </c>
      <c r="D19" s="21">
        <f>C19</f>
        <v>0</v>
      </c>
      <c r="E19" s="180">
        <v>0</v>
      </c>
      <c r="F19" s="22"/>
      <c r="G19" s="76"/>
      <c r="H19" s="66"/>
      <c r="I19" s="67"/>
      <c r="J19" s="67"/>
      <c r="K19" s="68"/>
      <c r="L19" s="24"/>
      <c r="M19" s="81"/>
      <c r="N19" s="65"/>
      <c r="O19" s="26"/>
      <c r="P19" s="18" t="s">
        <v>102</v>
      </c>
      <c r="Q19" s="49">
        <f>'Felhalmozási kiadások'!J12</f>
        <v>1505656755</v>
      </c>
      <c r="S19" s="10"/>
    </row>
    <row r="20" spans="1:19" s="2" customFormat="1" ht="14.5" thickBot="1" x14ac:dyDescent="0.35">
      <c r="A20" s="19" t="s">
        <v>106</v>
      </c>
      <c r="B20" s="20" t="s">
        <v>107</v>
      </c>
      <c r="C20" s="21">
        <v>0</v>
      </c>
      <c r="D20" s="21"/>
      <c r="E20" s="180"/>
      <c r="F20" s="50"/>
      <c r="G20" s="24"/>
      <c r="H20" s="82"/>
      <c r="I20" s="83"/>
      <c r="J20" s="83"/>
      <c r="K20" s="84"/>
      <c r="L20" s="24"/>
      <c r="M20" s="18" t="s">
        <v>105</v>
      </c>
      <c r="N20" s="49">
        <v>0</v>
      </c>
      <c r="O20" s="26"/>
      <c r="P20" s="19"/>
      <c r="Q20" s="28"/>
    </row>
    <row r="21" spans="1:19" s="2" customFormat="1" ht="14.5" thickBot="1" x14ac:dyDescent="0.35">
      <c r="A21" s="19" t="s">
        <v>108</v>
      </c>
      <c r="B21" s="31" t="s">
        <v>109</v>
      </c>
      <c r="C21" s="21">
        <v>0</v>
      </c>
      <c r="D21" s="21">
        <f>C21</f>
        <v>0</v>
      </c>
      <c r="E21" s="180">
        <v>0</v>
      </c>
      <c r="F21" s="22"/>
      <c r="G21" s="24"/>
      <c r="H21" s="82"/>
      <c r="I21" s="83"/>
      <c r="J21" s="83"/>
      <c r="K21" s="84"/>
      <c r="L21" s="24"/>
      <c r="M21" s="81"/>
      <c r="N21" s="65"/>
      <c r="O21" s="26"/>
      <c r="P21" s="19"/>
      <c r="Q21" s="25"/>
    </row>
    <row r="22" spans="1:19" s="2" customFormat="1" ht="26" thickBot="1" x14ac:dyDescent="0.35">
      <c r="A22" s="290" t="s">
        <v>361</v>
      </c>
      <c r="B22" s="44" t="s">
        <v>364</v>
      </c>
      <c r="C22" s="45">
        <f>'Működési bevételek'!K8</f>
        <v>500816418</v>
      </c>
      <c r="D22" s="45">
        <f>C22</f>
        <v>500816418</v>
      </c>
      <c r="E22" s="180"/>
      <c r="F22" s="22"/>
      <c r="G22" s="24"/>
      <c r="H22" s="66"/>
      <c r="I22" s="67"/>
      <c r="J22" s="67"/>
      <c r="K22" s="68"/>
      <c r="L22" s="24"/>
      <c r="M22" s="18" t="s">
        <v>102</v>
      </c>
      <c r="N22" s="49">
        <f>SUM(N18:N21)</f>
        <v>296620310</v>
      </c>
      <c r="O22" s="26"/>
      <c r="P22" s="37"/>
      <c r="Q22" s="38"/>
    </row>
    <row r="23" spans="1:19" s="2" customFormat="1" ht="14.5" thickBot="1" x14ac:dyDescent="0.35">
      <c r="A23" s="291" t="s">
        <v>110</v>
      </c>
      <c r="B23" s="15" t="s">
        <v>111</v>
      </c>
      <c r="C23" s="32">
        <f>SUM(C19:C22)</f>
        <v>500816418</v>
      </c>
      <c r="D23" s="32">
        <f>SUM(D19:D22)</f>
        <v>500816418</v>
      </c>
      <c r="E23" s="49">
        <f>SUM(E19:E22)</f>
        <v>0</v>
      </c>
      <c r="F23" s="22"/>
      <c r="G23" s="24"/>
      <c r="H23" s="85"/>
      <c r="I23" s="67"/>
      <c r="J23" s="67"/>
      <c r="K23" s="68"/>
      <c r="L23" s="24"/>
      <c r="M23" s="81"/>
      <c r="N23" s="86"/>
      <c r="O23" s="26"/>
      <c r="P23" s="18"/>
      <c r="Q23" s="49"/>
    </row>
    <row r="24" spans="1:19" s="2" customFormat="1" ht="14.5" thickBot="1" x14ac:dyDescent="0.35">
      <c r="A24" s="16"/>
      <c r="B24" s="15"/>
      <c r="C24" s="32">
        <v>0</v>
      </c>
      <c r="D24" s="32">
        <v>0</v>
      </c>
      <c r="E24" s="49">
        <v>0</v>
      </c>
      <c r="F24" s="22"/>
      <c r="G24" s="24"/>
      <c r="H24" s="66"/>
      <c r="I24" s="67"/>
      <c r="J24" s="67"/>
      <c r="K24" s="68"/>
      <c r="L24" s="24"/>
      <c r="M24" s="19"/>
      <c r="N24" s="19"/>
      <c r="O24" s="26"/>
      <c r="P24" s="18"/>
      <c r="Q24" s="49"/>
    </row>
    <row r="25" spans="1:19" s="2" customFormat="1" ht="14.5" thickBot="1" x14ac:dyDescent="0.35">
      <c r="A25" s="292"/>
      <c r="B25" s="15" t="s">
        <v>113</v>
      </c>
      <c r="C25" s="32">
        <f>C24+C23+C18</f>
        <v>1802277065</v>
      </c>
      <c r="D25" s="32">
        <f>D18+D23+D24</f>
        <v>1802277065</v>
      </c>
      <c r="E25" s="49">
        <f>E18+E23+E24</f>
        <v>0</v>
      </c>
      <c r="F25" s="22"/>
      <c r="G25" s="24"/>
      <c r="H25" s="66"/>
      <c r="I25" s="67"/>
      <c r="J25" s="67"/>
      <c r="K25" s="68"/>
      <c r="L25" s="24"/>
      <c r="M25" s="19"/>
      <c r="N25" s="19"/>
      <c r="O25" s="26"/>
      <c r="P25" s="18"/>
      <c r="Q25" s="49"/>
    </row>
    <row r="26" spans="1:19" s="2" customFormat="1" ht="39.5" thickBot="1" x14ac:dyDescent="0.35">
      <c r="A26" s="16"/>
      <c r="B26" s="88" t="s">
        <v>114</v>
      </c>
      <c r="C26" s="89"/>
      <c r="D26" s="90">
        <f>J27</f>
        <v>0</v>
      </c>
      <c r="E26" s="89"/>
      <c r="F26" s="22"/>
      <c r="G26" s="24"/>
      <c r="H26" s="92" t="s">
        <v>115</v>
      </c>
      <c r="I26" s="93">
        <f>I7+I8+I10+I11+I12</f>
        <v>1802277065</v>
      </c>
      <c r="J26" s="93">
        <f>J7+J8+J10+J11+J12</f>
        <v>1802277065</v>
      </c>
      <c r="K26" s="317">
        <f>K7+K8+K10+K11+K12</f>
        <v>0</v>
      </c>
      <c r="L26" s="24"/>
      <c r="M26" s="16" t="s">
        <v>112</v>
      </c>
      <c r="N26" s="49">
        <f>N15-N22</f>
        <v>0</v>
      </c>
      <c r="O26" s="26"/>
      <c r="P26" s="16" t="s">
        <v>112</v>
      </c>
      <c r="Q26" s="49">
        <f>Q19-Q13-Q17-Q14</f>
        <v>0</v>
      </c>
    </row>
    <row r="27" spans="1:19" s="2" customFormat="1" ht="39.5" thickBot="1" x14ac:dyDescent="0.35">
      <c r="B27" s="94"/>
      <c r="C27" s="140"/>
      <c r="D27" s="10"/>
      <c r="E27" s="10"/>
      <c r="F27" s="87"/>
      <c r="H27" s="95" t="s">
        <v>114</v>
      </c>
      <c r="J27" s="90">
        <v>0</v>
      </c>
      <c r="L27" s="24"/>
      <c r="N27" s="10"/>
      <c r="O27" s="26"/>
      <c r="P27" s="10"/>
      <c r="Q27" s="10"/>
    </row>
    <row r="28" spans="1:19" s="2" customFormat="1" ht="14.5" x14ac:dyDescent="0.35">
      <c r="A28" s="24"/>
      <c r="B28" s="253" t="s">
        <v>362</v>
      </c>
      <c r="C28" s="300"/>
      <c r="E28" s="24" t="s">
        <v>21</v>
      </c>
      <c r="F28" s="87"/>
      <c r="G28" s="289">
        <f>I26-C25</f>
        <v>0</v>
      </c>
      <c r="I28" s="10"/>
      <c r="J28" s="10"/>
      <c r="K28" s="10"/>
      <c r="L28" s="24"/>
      <c r="M28" s="2" t="s">
        <v>21</v>
      </c>
      <c r="N28" s="10">
        <v>0</v>
      </c>
      <c r="O28" s="26"/>
      <c r="P28" s="10"/>
      <c r="Q28" s="10"/>
    </row>
    <row r="29" spans="1:19" s="2" customFormat="1" x14ac:dyDescent="0.3">
      <c r="C29" s="300"/>
      <c r="D29" s="300"/>
      <c r="F29" s="89"/>
      <c r="H29" s="10"/>
      <c r="I29" s="24"/>
      <c r="J29" s="10"/>
      <c r="M29" s="10"/>
      <c r="N29" s="10"/>
      <c r="O29" s="91"/>
      <c r="P29" s="10"/>
      <c r="Q29" s="10"/>
    </row>
    <row r="30" spans="1:19" s="2" customFormat="1" x14ac:dyDescent="0.3">
      <c r="D30" s="359">
        <f>D25-D22-D16</f>
        <v>1151940438</v>
      </c>
      <c r="F30" s="10"/>
      <c r="G30" s="10"/>
      <c r="N30" s="10"/>
      <c r="P30" s="10"/>
      <c r="Q30" s="10"/>
    </row>
    <row r="31" spans="1:19" s="2" customFormat="1" x14ac:dyDescent="0.3">
      <c r="D31" s="359">
        <f>D22+D16</f>
        <v>650336627</v>
      </c>
      <c r="F31" s="24"/>
      <c r="G31" s="24"/>
      <c r="H31" s="10"/>
      <c r="J31" s="10"/>
      <c r="P31" s="10"/>
      <c r="Q31" s="10"/>
    </row>
    <row r="32" spans="1:19" s="2" customFormat="1" x14ac:dyDescent="0.3">
      <c r="C32" s="10"/>
      <c r="D32" s="300"/>
      <c r="G32" s="76"/>
      <c r="H32" s="10"/>
      <c r="I32" s="96">
        <f>I6+I12+I10+I11</f>
        <v>296620310</v>
      </c>
      <c r="J32" s="24"/>
      <c r="P32" s="10"/>
      <c r="Q32" s="10"/>
    </row>
    <row r="33" spans="1:17" s="2" customFormat="1" x14ac:dyDescent="0.3">
      <c r="C33" s="10"/>
      <c r="D33" s="300"/>
      <c r="G33" s="24"/>
      <c r="H33" s="10"/>
      <c r="I33" s="96">
        <f>I7+I10+I11+I12</f>
        <v>296620310</v>
      </c>
      <c r="J33" s="24"/>
      <c r="P33" s="10"/>
      <c r="Q33" s="10"/>
    </row>
    <row r="34" spans="1:17" s="2" customFormat="1" x14ac:dyDescent="0.3">
      <c r="C34" s="10"/>
      <c r="G34" s="24"/>
      <c r="H34" s="10"/>
      <c r="J34" s="24"/>
      <c r="P34" s="10"/>
      <c r="Q34" s="10"/>
    </row>
    <row r="35" spans="1:17" s="2" customFormat="1" x14ac:dyDescent="0.3">
      <c r="C35" s="10"/>
      <c r="G35" s="24"/>
      <c r="H35" s="3"/>
      <c r="J35" s="24"/>
      <c r="P35" s="10"/>
      <c r="Q35" s="10"/>
    </row>
    <row r="36" spans="1:17" s="2" customFormat="1" x14ac:dyDescent="0.3">
      <c r="A36"/>
      <c r="G36" s="24"/>
      <c r="H36" s="97"/>
      <c r="J36" s="24"/>
      <c r="K36" s="24"/>
      <c r="P36" s="10"/>
      <c r="Q36" s="10"/>
    </row>
    <row r="37" spans="1:17" s="2" customFormat="1" x14ac:dyDescent="0.3">
      <c r="A37"/>
      <c r="P37" s="10"/>
      <c r="Q37" s="10"/>
    </row>
    <row r="38" spans="1:17" s="2" customFormat="1" x14ac:dyDescent="0.3">
      <c r="A38"/>
      <c r="B38"/>
      <c r="C38"/>
      <c r="D38"/>
      <c r="E38"/>
      <c r="G38"/>
      <c r="H38"/>
      <c r="I38"/>
      <c r="J38"/>
      <c r="K38"/>
      <c r="P38" s="10"/>
      <c r="Q38" s="10"/>
    </row>
    <row r="39" spans="1:17" s="2" customFormat="1" x14ac:dyDescent="0.3">
      <c r="A39"/>
      <c r="B39"/>
      <c r="C39"/>
      <c r="D39"/>
      <c r="E39"/>
      <c r="G39"/>
      <c r="H39"/>
      <c r="I39"/>
      <c r="J39"/>
      <c r="K39"/>
      <c r="P39" s="10"/>
      <c r="Q39" s="10"/>
    </row>
    <row r="40" spans="1:17" s="2" customFormat="1" x14ac:dyDescent="0.3">
      <c r="A40"/>
      <c r="B40"/>
      <c r="C40"/>
      <c r="D40"/>
      <c r="E40"/>
      <c r="F40"/>
      <c r="G40"/>
      <c r="H40"/>
      <c r="I40"/>
      <c r="J40"/>
      <c r="K40"/>
      <c r="M40"/>
      <c r="N40"/>
      <c r="P40" s="10"/>
      <c r="Q40" s="10"/>
    </row>
  </sheetData>
  <mergeCells count="2">
    <mergeCell ref="D4:E4"/>
    <mergeCell ref="J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2A89-5557-4C72-8A6F-FA028E2F3C61}">
  <dimension ref="A1:M13"/>
  <sheetViews>
    <sheetView workbookViewId="0">
      <selection activeCell="K9" sqref="K9"/>
    </sheetView>
  </sheetViews>
  <sheetFormatPr defaultRowHeight="14" x14ac:dyDescent="0.3"/>
  <cols>
    <col min="1" max="1" width="2.4140625" style="4" customWidth="1"/>
    <col min="2" max="2" width="2.5" style="24" customWidth="1"/>
    <col min="3" max="3" width="9" style="24"/>
    <col min="4" max="4" width="8.9140625" style="24" customWidth="1"/>
    <col min="5" max="5" width="12" style="24" customWidth="1"/>
    <col min="6" max="6" width="14" style="24" customWidth="1"/>
    <col min="7" max="7" width="13.08203125" style="24" customWidth="1"/>
    <col min="8" max="8" width="13" style="24" customWidth="1"/>
    <col min="9" max="9" width="12.6640625" style="24" customWidth="1"/>
    <col min="10" max="10" width="12" style="24" customWidth="1"/>
    <col min="11" max="11" width="11.5" style="24" customWidth="1"/>
    <col min="12" max="12" width="13.9140625" style="24" customWidth="1"/>
  </cols>
  <sheetData>
    <row r="1" spans="1:13" ht="15.5" x14ac:dyDescent="0.35">
      <c r="B1" s="6" t="s">
        <v>309</v>
      </c>
      <c r="C1" s="98"/>
      <c r="D1" s="99"/>
      <c r="E1" s="100"/>
      <c r="F1" s="101"/>
      <c r="G1" s="101"/>
      <c r="H1" s="101"/>
      <c r="I1" s="101"/>
      <c r="J1" s="101"/>
      <c r="K1" s="101"/>
      <c r="L1" s="101"/>
    </row>
    <row r="2" spans="1:13" x14ac:dyDescent="0.3">
      <c r="B2" s="102"/>
      <c r="C2" s="6"/>
      <c r="D2" s="103"/>
      <c r="E2" s="104"/>
      <c r="F2" s="105"/>
      <c r="G2" s="105"/>
      <c r="H2" s="105"/>
      <c r="I2" s="265"/>
      <c r="J2" s="265"/>
      <c r="K2" s="364" t="s">
        <v>121</v>
      </c>
      <c r="L2" s="364"/>
    </row>
    <row r="3" spans="1:13" x14ac:dyDescent="0.3">
      <c r="B3" s="6" t="s">
        <v>321</v>
      </c>
      <c r="L3" s="12" t="s">
        <v>333</v>
      </c>
    </row>
    <row r="4" spans="1:13" ht="14.5" thickBot="1" x14ac:dyDescent="0.35"/>
    <row r="5" spans="1:13" x14ac:dyDescent="0.3">
      <c r="B5" s="378" t="s">
        <v>122</v>
      </c>
      <c r="C5" s="379"/>
      <c r="D5" s="379"/>
      <c r="E5" s="378" t="s">
        <v>313</v>
      </c>
      <c r="F5" s="374" t="s">
        <v>123</v>
      </c>
      <c r="G5" s="374" t="s">
        <v>124</v>
      </c>
      <c r="H5" s="374" t="s">
        <v>118</v>
      </c>
      <c r="I5" s="374" t="s">
        <v>125</v>
      </c>
      <c r="J5" s="374" t="s">
        <v>126</v>
      </c>
      <c r="K5" s="106" t="s">
        <v>119</v>
      </c>
      <c r="L5" s="376" t="s">
        <v>120</v>
      </c>
    </row>
    <row r="6" spans="1:13" ht="52.5" x14ac:dyDescent="0.3">
      <c r="B6" s="380"/>
      <c r="C6" s="380"/>
      <c r="D6" s="380"/>
      <c r="E6" s="382"/>
      <c r="F6" s="380"/>
      <c r="G6" s="380"/>
      <c r="H6" s="375"/>
      <c r="I6" s="375"/>
      <c r="J6" s="375"/>
      <c r="K6" s="107" t="s">
        <v>127</v>
      </c>
      <c r="L6" s="377"/>
    </row>
    <row r="7" spans="1:13" ht="42.5" thickBot="1" x14ac:dyDescent="0.35">
      <c r="B7" s="381"/>
      <c r="C7" s="381"/>
      <c r="D7" s="381"/>
      <c r="E7" s="382"/>
      <c r="F7" s="380"/>
      <c r="G7" s="380"/>
      <c r="H7" s="375"/>
      <c r="I7" s="375"/>
      <c r="J7" s="375"/>
      <c r="K7" s="107" t="s">
        <v>128</v>
      </c>
      <c r="L7" s="377"/>
    </row>
    <row r="8" spans="1:13" ht="37.5" customHeight="1" thickBot="1" x14ac:dyDescent="0.35">
      <c r="B8" s="368" t="s">
        <v>307</v>
      </c>
      <c r="C8" s="369"/>
      <c r="D8" s="370"/>
      <c r="E8" s="108">
        <v>1148940438</v>
      </c>
      <c r="F8" s="108">
        <v>0</v>
      </c>
      <c r="G8" s="108">
        <v>0</v>
      </c>
      <c r="H8" s="108">
        <v>3000000</v>
      </c>
      <c r="I8" s="108">
        <v>0</v>
      </c>
      <c r="J8" s="108">
        <v>0</v>
      </c>
      <c r="K8" s="109">
        <f>475316417+25500000+1</f>
        <v>500816418</v>
      </c>
      <c r="L8" s="110">
        <f>SUM(E8:K8)</f>
        <v>1652756856</v>
      </c>
      <c r="M8" t="s">
        <v>159</v>
      </c>
    </row>
    <row r="9" spans="1:13" s="2" customFormat="1" ht="14.5" thickBot="1" x14ac:dyDescent="0.35">
      <c r="A9" s="4"/>
      <c r="B9" s="371"/>
      <c r="C9" s="372"/>
      <c r="D9" s="373"/>
      <c r="E9" s="108">
        <v>0</v>
      </c>
      <c r="F9" s="108">
        <v>0</v>
      </c>
      <c r="G9" s="108">
        <v>0</v>
      </c>
      <c r="H9" s="108">
        <v>0</v>
      </c>
      <c r="I9" s="108"/>
      <c r="J9" s="108">
        <v>0</v>
      </c>
      <c r="K9" s="109">
        <v>0</v>
      </c>
      <c r="L9" s="110">
        <f>E9+F9+G9+H9+I9+J9+K9</f>
        <v>0</v>
      </c>
      <c r="M9" s="2" t="s">
        <v>158</v>
      </c>
    </row>
    <row r="10" spans="1:13" ht="24.75" customHeight="1" thickBot="1" x14ac:dyDescent="0.35">
      <c r="B10" s="365" t="s">
        <v>310</v>
      </c>
      <c r="C10" s="366"/>
      <c r="D10" s="367"/>
      <c r="E10" s="114">
        <f>SUM(E8:E9)</f>
        <v>1148940438</v>
      </c>
      <c r="F10" s="114">
        <f t="shared" ref="F10:L10" si="0">SUM(F8:F9)</f>
        <v>0</v>
      </c>
      <c r="G10" s="114">
        <f t="shared" si="0"/>
        <v>0</v>
      </c>
      <c r="H10" s="114">
        <f t="shared" si="0"/>
        <v>3000000</v>
      </c>
      <c r="I10" s="114">
        <f t="shared" si="0"/>
        <v>0</v>
      </c>
      <c r="J10" s="114">
        <f t="shared" si="0"/>
        <v>0</v>
      </c>
      <c r="K10" s="114">
        <f t="shared" si="0"/>
        <v>500816418</v>
      </c>
      <c r="L10" s="114">
        <f t="shared" si="0"/>
        <v>1652756856</v>
      </c>
    </row>
    <row r="11" spans="1:13" x14ac:dyDescent="0.3">
      <c r="E11" s="76"/>
      <c r="F11" s="76"/>
      <c r="G11" s="76"/>
      <c r="H11" s="76"/>
      <c r="I11" s="76"/>
      <c r="J11" s="76"/>
      <c r="K11" s="76"/>
      <c r="L11" s="76"/>
    </row>
    <row r="13" spans="1:13" ht="14.5" x14ac:dyDescent="0.35">
      <c r="B13" s="253"/>
    </row>
  </sheetData>
  <mergeCells count="11">
    <mergeCell ref="K2:L2"/>
    <mergeCell ref="B10:D10"/>
    <mergeCell ref="B8:D9"/>
    <mergeCell ref="I5:I7"/>
    <mergeCell ref="J5:J7"/>
    <mergeCell ref="L5:L7"/>
    <mergeCell ref="B5:D7"/>
    <mergeCell ref="E5:E7"/>
    <mergeCell ref="F5:F7"/>
    <mergeCell ref="G5:G7"/>
    <mergeCell ref="H5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0A51-3030-4DBF-A380-75A06B2272CA}">
  <dimension ref="A1:L77"/>
  <sheetViews>
    <sheetView topLeftCell="B1" workbookViewId="0">
      <selection activeCell="A9" sqref="A9"/>
    </sheetView>
  </sheetViews>
  <sheetFormatPr defaultRowHeight="14.5" x14ac:dyDescent="0.35"/>
  <cols>
    <col min="1" max="1" width="17.58203125" style="254" customWidth="1"/>
    <col min="2" max="2" width="2.4140625" style="254" customWidth="1"/>
    <col min="3" max="3" width="29.08203125" style="254" customWidth="1"/>
    <col min="4" max="4" width="7.6640625" style="254" customWidth="1"/>
    <col min="5" max="5" width="13.4140625" style="254" customWidth="1"/>
    <col min="6" max="6" width="14" style="254" customWidth="1"/>
    <col min="7" max="7" width="11.08203125" style="254" customWidth="1"/>
    <col min="8" max="8" width="13.5" style="254" bestFit="1" customWidth="1"/>
    <col min="9" max="9" width="11.58203125" style="254" customWidth="1"/>
    <col min="10" max="10" width="16" style="254" customWidth="1"/>
    <col min="11" max="11" width="18.4140625" style="254" customWidth="1"/>
    <col min="12" max="12" width="9" style="254"/>
  </cols>
  <sheetData>
    <row r="1" spans="1:12" ht="15.5" x14ac:dyDescent="0.35">
      <c r="A1" s="266"/>
      <c r="B1" s="281" t="s">
        <v>132</v>
      </c>
      <c r="C1" s="266"/>
      <c r="D1" s="266"/>
      <c r="E1" s="266"/>
      <c r="F1" s="267" t="s">
        <v>349</v>
      </c>
      <c r="G1" s="266"/>
      <c r="H1" s="266"/>
      <c r="I1" s="266"/>
      <c r="J1" s="266"/>
      <c r="K1" s="266"/>
    </row>
    <row r="2" spans="1:12" s="2" customFormat="1" ht="15.5" x14ac:dyDescent="0.35">
      <c r="A2" s="266"/>
      <c r="B2" s="281"/>
      <c r="C2" s="266"/>
      <c r="D2" s="266"/>
      <c r="E2" s="266"/>
      <c r="F2" s="267"/>
      <c r="G2" s="266"/>
      <c r="H2" s="266"/>
      <c r="I2" s="266"/>
      <c r="J2" s="266"/>
      <c r="K2" s="266"/>
      <c r="L2" s="254"/>
    </row>
    <row r="3" spans="1:12" s="2" customFormat="1" ht="15.5" x14ac:dyDescent="0.35">
      <c r="A3" s="6" t="s">
        <v>323</v>
      </c>
      <c r="B3" s="281"/>
      <c r="C3" s="266"/>
      <c r="D3" s="266"/>
      <c r="E3" s="266"/>
      <c r="F3" s="267"/>
      <c r="G3" s="266"/>
      <c r="H3" s="266"/>
      <c r="I3" s="266"/>
      <c r="J3" s="266"/>
      <c r="K3" s="266"/>
      <c r="L3" s="254"/>
    </row>
    <row r="4" spans="1:12" ht="15" thickBot="1" x14ac:dyDescent="0.4">
      <c r="A4" s="266"/>
      <c r="B4" s="266"/>
      <c r="C4" s="266"/>
      <c r="D4" s="266"/>
      <c r="E4" s="266"/>
      <c r="F4" s="266"/>
      <c r="G4" s="266"/>
      <c r="H4" s="266"/>
      <c r="I4" s="266"/>
      <c r="J4" s="385" t="s">
        <v>130</v>
      </c>
      <c r="K4" s="385"/>
    </row>
    <row r="5" spans="1:12" x14ac:dyDescent="0.35">
      <c r="A5" s="386" t="s">
        <v>134</v>
      </c>
      <c r="B5" s="386" t="s">
        <v>135</v>
      </c>
      <c r="C5" s="386"/>
      <c r="D5" s="386"/>
      <c r="E5" s="389" t="s">
        <v>136</v>
      </c>
      <c r="F5" s="386" t="s">
        <v>137</v>
      </c>
      <c r="G5" s="386" t="s">
        <v>138</v>
      </c>
      <c r="H5" s="268" t="s">
        <v>139</v>
      </c>
      <c r="I5" s="268" t="s">
        <v>140</v>
      </c>
      <c r="J5" s="268" t="s">
        <v>139</v>
      </c>
      <c r="K5" s="386" t="s">
        <v>120</v>
      </c>
    </row>
    <row r="6" spans="1:12" x14ac:dyDescent="0.35">
      <c r="A6" s="387"/>
      <c r="B6" s="387"/>
      <c r="C6" s="387"/>
      <c r="D6" s="387"/>
      <c r="E6" s="390"/>
      <c r="F6" s="387"/>
      <c r="G6" s="387"/>
      <c r="H6" s="269" t="s">
        <v>141</v>
      </c>
      <c r="I6" s="269" t="s">
        <v>142</v>
      </c>
      <c r="J6" s="269" t="s">
        <v>143</v>
      </c>
      <c r="K6" s="387"/>
    </row>
    <row r="7" spans="1:12" ht="39.5" thickBot="1" x14ac:dyDescent="0.4">
      <c r="A7" s="388"/>
      <c r="B7" s="387"/>
      <c r="C7" s="387"/>
      <c r="D7" s="387"/>
      <c r="E7" s="390"/>
      <c r="F7" s="387"/>
      <c r="G7" s="387"/>
      <c r="H7" s="269" t="s">
        <v>144</v>
      </c>
      <c r="I7" s="269" t="s">
        <v>145</v>
      </c>
      <c r="J7" s="269" t="s">
        <v>146</v>
      </c>
      <c r="K7" s="387"/>
    </row>
    <row r="8" spans="1:12" s="2" customFormat="1" ht="26.5" thickBot="1" x14ac:dyDescent="0.4">
      <c r="A8" s="342" t="s">
        <v>368</v>
      </c>
      <c r="B8" s="383" t="s">
        <v>99</v>
      </c>
      <c r="C8" s="384"/>
      <c r="D8" s="343" t="s">
        <v>2</v>
      </c>
      <c r="E8" s="341"/>
      <c r="F8" s="340"/>
      <c r="G8" s="341"/>
      <c r="H8" s="341"/>
      <c r="I8" s="341"/>
      <c r="J8" s="279">
        <v>149520209</v>
      </c>
      <c r="K8" s="280">
        <f>SUM(E8:J8)</f>
        <v>149520209</v>
      </c>
      <c r="L8" s="254" t="s">
        <v>159</v>
      </c>
    </row>
    <row r="9" spans="1:12" ht="15" thickBot="1" x14ac:dyDescent="0.4">
      <c r="A9" s="274"/>
      <c r="B9" s="275" t="s">
        <v>147</v>
      </c>
      <c r="C9" s="277"/>
      <c r="D9" s="278" t="s">
        <v>2</v>
      </c>
      <c r="E9" s="276">
        <f t="shared" ref="E9:K9" si="0">SUM(E8:E8)</f>
        <v>0</v>
      </c>
      <c r="F9" s="276">
        <f t="shared" si="0"/>
        <v>0</v>
      </c>
      <c r="G9" s="276">
        <f t="shared" si="0"/>
        <v>0</v>
      </c>
      <c r="H9" s="276">
        <f t="shared" si="0"/>
        <v>0</v>
      </c>
      <c r="I9" s="276">
        <f t="shared" si="0"/>
        <v>0</v>
      </c>
      <c r="J9" s="276">
        <f t="shared" si="0"/>
        <v>149520209</v>
      </c>
      <c r="K9" s="276">
        <f t="shared" si="0"/>
        <v>149520209</v>
      </c>
    </row>
    <row r="10" spans="1:12" x14ac:dyDescent="0.35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70"/>
    </row>
    <row r="11" spans="1:12" x14ac:dyDescent="0.35">
      <c r="A11" s="266"/>
      <c r="B11" s="271"/>
      <c r="C11" s="266"/>
      <c r="D11" s="266"/>
      <c r="E11" s="272"/>
      <c r="F11" s="266"/>
      <c r="G11" s="266"/>
      <c r="H11" s="266"/>
      <c r="I11" s="266"/>
      <c r="J11" s="266"/>
      <c r="K11" s="270"/>
    </row>
    <row r="12" spans="1:12" x14ac:dyDescent="0.35">
      <c r="A12" s="266"/>
      <c r="B12" s="271"/>
      <c r="C12" s="266"/>
      <c r="D12" s="266"/>
      <c r="E12" s="266"/>
      <c r="F12" s="266"/>
      <c r="G12" s="266"/>
      <c r="H12" s="266"/>
      <c r="I12" s="266"/>
      <c r="J12" s="266"/>
      <c r="K12" s="270"/>
    </row>
    <row r="13" spans="1:12" x14ac:dyDescent="0.35">
      <c r="A13" s="253"/>
      <c r="B13" s="271"/>
      <c r="C13" s="266"/>
      <c r="D13" s="266"/>
      <c r="E13" s="266"/>
      <c r="F13" s="266"/>
      <c r="G13" s="266"/>
      <c r="H13" s="266"/>
      <c r="I13" s="266"/>
      <c r="J13" s="272"/>
      <c r="K13" s="270"/>
    </row>
    <row r="14" spans="1:12" x14ac:dyDescent="0.35">
      <c r="A14" s="266"/>
      <c r="B14" s="271"/>
      <c r="C14" s="273"/>
      <c r="D14" s="266"/>
      <c r="E14" s="266"/>
      <c r="F14" s="266"/>
      <c r="G14" s="266"/>
      <c r="H14" s="266"/>
      <c r="I14" s="266"/>
      <c r="J14" s="266"/>
      <c r="K14" s="270"/>
    </row>
    <row r="15" spans="1:12" x14ac:dyDescent="0.35">
      <c r="A15" s="266"/>
      <c r="B15" s="271"/>
      <c r="C15" s="273"/>
      <c r="D15" s="266"/>
      <c r="E15" s="266"/>
      <c r="F15" s="266"/>
      <c r="G15" s="266"/>
      <c r="H15" s="266"/>
      <c r="I15" s="266"/>
      <c r="J15" s="266"/>
      <c r="K15" s="270"/>
    </row>
    <row r="16" spans="1:12" x14ac:dyDescent="0.35">
      <c r="A16" s="266"/>
      <c r="B16" s="271"/>
      <c r="C16" s="273"/>
      <c r="D16" s="266"/>
      <c r="E16" s="266"/>
      <c r="F16" s="266"/>
      <c r="G16" s="266"/>
      <c r="H16" s="266"/>
      <c r="I16" s="266"/>
      <c r="J16" s="266"/>
      <c r="K16" s="266"/>
    </row>
    <row r="17" spans="1:11" x14ac:dyDescent="0.35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72"/>
    </row>
    <row r="18" spans="1:11" x14ac:dyDescent="0.35">
      <c r="A18" s="266"/>
      <c r="B18" s="271"/>
      <c r="C18" s="266"/>
      <c r="D18" s="266"/>
      <c r="E18" s="266"/>
      <c r="F18" s="266"/>
      <c r="G18" s="266"/>
      <c r="H18" s="266"/>
      <c r="I18" s="266"/>
      <c r="J18" s="266"/>
      <c r="K18" s="266"/>
    </row>
    <row r="19" spans="1:11" x14ac:dyDescent="0.35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72"/>
    </row>
    <row r="20" spans="1:11" x14ac:dyDescent="0.35">
      <c r="A20" s="266"/>
      <c r="B20" s="271"/>
      <c r="C20" s="266"/>
      <c r="D20" s="266"/>
      <c r="E20" s="266"/>
      <c r="F20" s="266"/>
      <c r="G20" s="266"/>
      <c r="H20" s="266"/>
      <c r="I20" s="266"/>
      <c r="J20" s="266"/>
      <c r="K20" s="266"/>
    </row>
    <row r="21" spans="1:11" x14ac:dyDescent="0.35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72"/>
    </row>
    <row r="22" spans="1:11" x14ac:dyDescent="0.35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spans="1:11" x14ac:dyDescent="0.35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</row>
    <row r="24" spans="1:11" x14ac:dyDescent="0.35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</row>
    <row r="25" spans="1:11" x14ac:dyDescent="0.35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</row>
    <row r="26" spans="1:11" x14ac:dyDescent="0.35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 x14ac:dyDescent="0.35">
      <c r="A27" s="266"/>
      <c r="B27" s="266"/>
      <c r="C27" s="266"/>
      <c r="D27" s="266"/>
      <c r="E27" s="266"/>
      <c r="F27" s="266"/>
      <c r="G27" s="266"/>
      <c r="H27" s="266"/>
      <c r="I27" s="266"/>
      <c r="J27" s="266"/>
      <c r="K27" s="266"/>
    </row>
    <row r="28" spans="1:11" x14ac:dyDescent="0.35">
      <c r="A28" s="266"/>
      <c r="B28" s="266"/>
      <c r="C28" s="266"/>
      <c r="D28" s="266"/>
      <c r="E28" s="266"/>
      <c r="F28" s="266"/>
      <c r="G28" s="266"/>
      <c r="H28" s="266"/>
      <c r="I28" s="266"/>
      <c r="J28" s="266"/>
      <c r="K28" s="266"/>
    </row>
    <row r="29" spans="1:11" x14ac:dyDescent="0.35">
      <c r="A29" s="266"/>
      <c r="B29" s="266"/>
      <c r="C29" s="266"/>
      <c r="D29" s="266"/>
      <c r="E29" s="266"/>
      <c r="F29" s="266"/>
      <c r="G29" s="266"/>
      <c r="H29" s="266"/>
      <c r="I29" s="266"/>
      <c r="J29" s="266"/>
      <c r="K29" s="266"/>
    </row>
    <row r="30" spans="1:11" x14ac:dyDescent="0.35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</row>
    <row r="31" spans="1:11" x14ac:dyDescent="0.35">
      <c r="A31" s="266"/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spans="1:11" x14ac:dyDescent="0.3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</row>
    <row r="33" spans="1:11" x14ac:dyDescent="0.3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</row>
    <row r="34" spans="1:11" x14ac:dyDescent="0.35">
      <c r="A34" s="266"/>
      <c r="B34" s="266"/>
      <c r="C34" s="266"/>
      <c r="D34" s="266"/>
      <c r="E34" s="266"/>
      <c r="F34" s="266"/>
      <c r="G34" s="266"/>
      <c r="H34" s="266"/>
      <c r="I34" s="266"/>
      <c r="J34" s="266"/>
      <c r="K34" s="266"/>
    </row>
    <row r="35" spans="1:11" x14ac:dyDescent="0.35">
      <c r="A35" s="266"/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1" x14ac:dyDescent="0.35">
      <c r="A36" s="266"/>
      <c r="B36" s="266"/>
      <c r="C36" s="266"/>
      <c r="D36" s="266"/>
      <c r="E36" s="266"/>
      <c r="F36" s="266"/>
      <c r="G36" s="266"/>
      <c r="H36" s="266"/>
      <c r="I36" s="266"/>
      <c r="J36" s="266"/>
      <c r="K36" s="266"/>
    </row>
    <row r="37" spans="1:11" x14ac:dyDescent="0.35">
      <c r="A37" s="266"/>
      <c r="B37" s="266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1" x14ac:dyDescent="0.35">
      <c r="A38" s="266"/>
      <c r="B38" s="266"/>
      <c r="C38" s="266"/>
      <c r="D38" s="266"/>
      <c r="E38" s="266"/>
      <c r="F38" s="266"/>
      <c r="G38" s="266"/>
      <c r="H38" s="266"/>
      <c r="I38" s="266"/>
      <c r="J38" s="266"/>
      <c r="K38" s="266"/>
    </row>
    <row r="39" spans="1:11" x14ac:dyDescent="0.35">
      <c r="A39" s="266"/>
      <c r="B39" s="266"/>
      <c r="C39" s="266"/>
      <c r="D39" s="266"/>
      <c r="E39" s="266"/>
      <c r="F39" s="266"/>
      <c r="G39" s="266"/>
      <c r="H39" s="266"/>
      <c r="I39" s="266"/>
      <c r="J39" s="266"/>
      <c r="K39" s="266"/>
    </row>
    <row r="40" spans="1:11" x14ac:dyDescent="0.35">
      <c r="A40" s="266"/>
      <c r="B40" s="266"/>
      <c r="C40" s="266"/>
      <c r="D40" s="266"/>
      <c r="E40" s="266"/>
      <c r="F40" s="266"/>
      <c r="G40" s="266"/>
      <c r="H40" s="266"/>
      <c r="I40" s="266"/>
      <c r="J40" s="266"/>
      <c r="K40" s="266"/>
    </row>
    <row r="41" spans="1:11" x14ac:dyDescent="0.35">
      <c r="A41" s="266"/>
      <c r="B41" s="266"/>
      <c r="C41" s="266"/>
      <c r="D41" s="266"/>
      <c r="E41" s="266"/>
      <c r="F41" s="266"/>
      <c r="G41" s="266"/>
      <c r="H41" s="266"/>
      <c r="I41" s="266"/>
      <c r="J41" s="266"/>
      <c r="K41" s="266"/>
    </row>
    <row r="42" spans="1:11" x14ac:dyDescent="0.35">
      <c r="A42" s="266"/>
      <c r="B42" s="266"/>
      <c r="C42" s="266"/>
      <c r="D42" s="266"/>
      <c r="E42" s="266"/>
      <c r="F42" s="266"/>
      <c r="G42" s="266"/>
      <c r="H42" s="266"/>
      <c r="I42" s="266"/>
      <c r="J42" s="266"/>
      <c r="K42" s="266"/>
    </row>
    <row r="43" spans="1:11" x14ac:dyDescent="0.35">
      <c r="A43" s="266"/>
      <c r="B43" s="266"/>
      <c r="C43" s="266"/>
      <c r="D43" s="266"/>
      <c r="E43" s="266"/>
      <c r="F43" s="266"/>
      <c r="G43" s="266"/>
      <c r="H43" s="266"/>
      <c r="I43" s="266"/>
      <c r="J43" s="266"/>
      <c r="K43" s="266"/>
    </row>
    <row r="44" spans="1:11" x14ac:dyDescent="0.35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spans="1:11" x14ac:dyDescent="0.35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</row>
    <row r="46" spans="1:11" x14ac:dyDescent="0.35">
      <c r="A46" s="266"/>
      <c r="B46" s="266"/>
      <c r="C46" s="266"/>
      <c r="D46" s="266"/>
      <c r="E46" s="266"/>
      <c r="F46" s="266"/>
      <c r="G46" s="266"/>
      <c r="H46" s="266"/>
      <c r="I46" s="266"/>
      <c r="J46" s="266"/>
      <c r="K46" s="266"/>
    </row>
    <row r="47" spans="1:11" x14ac:dyDescent="0.35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</row>
    <row r="48" spans="1:11" x14ac:dyDescent="0.35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spans="1:11" x14ac:dyDescent="0.35">
      <c r="A49" s="266"/>
      <c r="B49" s="266"/>
      <c r="C49" s="266"/>
      <c r="D49" s="266"/>
      <c r="E49" s="266"/>
      <c r="F49" s="266"/>
      <c r="G49" s="266"/>
      <c r="H49" s="266"/>
      <c r="I49" s="266"/>
      <c r="J49" s="266"/>
      <c r="K49" s="266"/>
    </row>
    <row r="50" spans="1:11" x14ac:dyDescent="0.35">
      <c r="A50" s="266"/>
      <c r="B50" s="266"/>
      <c r="C50" s="266"/>
      <c r="D50" s="266"/>
      <c r="E50" s="266"/>
      <c r="F50" s="266"/>
      <c r="G50" s="266"/>
      <c r="H50" s="266"/>
      <c r="I50" s="266"/>
      <c r="J50" s="266"/>
      <c r="K50" s="266"/>
    </row>
    <row r="51" spans="1:11" x14ac:dyDescent="0.35">
      <c r="A51" s="266"/>
      <c r="B51" s="266"/>
      <c r="C51" s="266"/>
      <c r="D51" s="266"/>
      <c r="E51" s="266"/>
      <c r="F51" s="266"/>
      <c r="G51" s="266"/>
      <c r="H51" s="266"/>
      <c r="I51" s="266"/>
      <c r="J51" s="266"/>
      <c r="K51" s="266"/>
    </row>
    <row r="52" spans="1:11" x14ac:dyDescent="0.35">
      <c r="A52" s="266"/>
      <c r="B52" s="266"/>
      <c r="C52" s="266"/>
      <c r="D52" s="266"/>
      <c r="E52" s="266"/>
      <c r="F52" s="266"/>
      <c r="G52" s="266"/>
      <c r="H52" s="266"/>
      <c r="I52" s="266"/>
      <c r="J52" s="266"/>
      <c r="K52" s="266"/>
    </row>
    <row r="53" spans="1:11" x14ac:dyDescent="0.35">
      <c r="A53" s="266"/>
      <c r="B53" s="266"/>
      <c r="C53" s="266"/>
      <c r="D53" s="266"/>
      <c r="E53" s="266"/>
      <c r="F53" s="266"/>
      <c r="G53" s="266"/>
      <c r="H53" s="266"/>
      <c r="I53" s="266"/>
      <c r="J53" s="266"/>
      <c r="K53" s="266"/>
    </row>
    <row r="54" spans="1:11" x14ac:dyDescent="0.35">
      <c r="A54" s="266"/>
      <c r="B54" s="266"/>
      <c r="C54" s="266"/>
      <c r="D54" s="266"/>
      <c r="E54" s="266"/>
      <c r="F54" s="266"/>
      <c r="G54" s="266"/>
      <c r="H54" s="266"/>
      <c r="I54" s="266"/>
      <c r="J54" s="266"/>
      <c r="K54" s="266"/>
    </row>
    <row r="55" spans="1:11" x14ac:dyDescent="0.35">
      <c r="A55" s="266"/>
      <c r="B55" s="266"/>
      <c r="C55" s="266"/>
      <c r="D55" s="266"/>
      <c r="E55" s="266"/>
      <c r="F55" s="266"/>
      <c r="G55" s="266"/>
      <c r="H55" s="266"/>
      <c r="I55" s="266"/>
      <c r="J55" s="266"/>
      <c r="K55" s="266"/>
    </row>
    <row r="56" spans="1:11" x14ac:dyDescent="0.35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</row>
    <row r="57" spans="1:11" x14ac:dyDescent="0.35">
      <c r="A57" s="266"/>
      <c r="B57" s="266"/>
      <c r="C57" s="266"/>
      <c r="D57" s="266"/>
      <c r="E57" s="266"/>
      <c r="F57" s="266"/>
      <c r="G57" s="266"/>
      <c r="H57" s="266"/>
      <c r="I57" s="266"/>
      <c r="J57" s="266"/>
      <c r="K57" s="266"/>
    </row>
    <row r="58" spans="1:11" x14ac:dyDescent="0.35">
      <c r="A58" s="266"/>
      <c r="B58" s="266"/>
      <c r="C58" s="266"/>
      <c r="D58" s="266"/>
      <c r="E58" s="266"/>
      <c r="F58" s="266"/>
      <c r="G58" s="266"/>
      <c r="H58" s="266"/>
      <c r="I58" s="266"/>
      <c r="J58" s="266"/>
      <c r="K58" s="266"/>
    </row>
    <row r="59" spans="1:11" x14ac:dyDescent="0.35">
      <c r="A59" s="266"/>
      <c r="B59" s="266"/>
      <c r="C59" s="266"/>
      <c r="D59" s="266"/>
      <c r="E59" s="266"/>
      <c r="F59" s="266"/>
      <c r="G59" s="266"/>
      <c r="H59" s="266"/>
      <c r="I59" s="266"/>
      <c r="J59" s="266"/>
      <c r="K59" s="266"/>
    </row>
    <row r="60" spans="1:11" x14ac:dyDescent="0.35">
      <c r="A60" s="266"/>
      <c r="B60" s="266"/>
      <c r="C60" s="266"/>
      <c r="D60" s="266"/>
      <c r="E60" s="266"/>
      <c r="F60" s="266"/>
      <c r="G60" s="266"/>
      <c r="H60" s="266"/>
      <c r="I60" s="266"/>
      <c r="J60" s="266"/>
      <c r="K60" s="266"/>
    </row>
    <row r="61" spans="1:11" x14ac:dyDescent="0.35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</row>
    <row r="62" spans="1:11" x14ac:dyDescent="0.35">
      <c r="A62" s="266"/>
      <c r="B62" s="266"/>
      <c r="C62" s="266"/>
      <c r="D62" s="266"/>
      <c r="E62" s="266"/>
      <c r="F62" s="266"/>
      <c r="G62" s="266"/>
      <c r="H62" s="266"/>
      <c r="I62" s="266"/>
      <c r="J62" s="266"/>
      <c r="K62" s="266"/>
    </row>
    <row r="63" spans="1:11" x14ac:dyDescent="0.35">
      <c r="A63" s="266"/>
      <c r="B63" s="266"/>
      <c r="C63" s="266"/>
      <c r="D63" s="266"/>
      <c r="E63" s="266"/>
      <c r="F63" s="266"/>
      <c r="G63" s="266"/>
      <c r="H63" s="266"/>
      <c r="I63" s="266"/>
      <c r="J63" s="266"/>
      <c r="K63" s="266"/>
    </row>
    <row r="64" spans="1:11" x14ac:dyDescent="0.35">
      <c r="A64" s="266"/>
      <c r="B64" s="266"/>
      <c r="C64" s="266"/>
      <c r="D64" s="266"/>
      <c r="E64" s="266"/>
      <c r="F64" s="266"/>
      <c r="G64" s="266"/>
      <c r="H64" s="266"/>
      <c r="I64" s="266"/>
      <c r="J64" s="266"/>
      <c r="K64" s="266"/>
    </row>
    <row r="65" spans="1:11" x14ac:dyDescent="0.35">
      <c r="A65" s="266"/>
      <c r="B65" s="266"/>
      <c r="C65" s="266"/>
      <c r="D65" s="266"/>
      <c r="E65" s="266"/>
      <c r="F65" s="266"/>
      <c r="G65" s="266"/>
      <c r="H65" s="266"/>
      <c r="I65" s="266"/>
      <c r="J65" s="266"/>
      <c r="K65" s="266"/>
    </row>
    <row r="66" spans="1:11" x14ac:dyDescent="0.35">
      <c r="A66" s="266"/>
      <c r="B66" s="266"/>
      <c r="C66" s="266"/>
      <c r="D66" s="266"/>
      <c r="E66" s="266"/>
      <c r="F66" s="266"/>
      <c r="G66" s="266"/>
      <c r="H66" s="266"/>
      <c r="I66" s="266"/>
      <c r="J66" s="266"/>
      <c r="K66" s="266"/>
    </row>
    <row r="67" spans="1:11" x14ac:dyDescent="0.35">
      <c r="A67" s="266"/>
      <c r="B67" s="266"/>
      <c r="C67" s="266"/>
      <c r="D67" s="266"/>
      <c r="E67" s="266"/>
      <c r="F67" s="266"/>
      <c r="G67" s="266"/>
      <c r="H67" s="266"/>
      <c r="I67" s="266"/>
      <c r="J67" s="266"/>
      <c r="K67" s="266"/>
    </row>
    <row r="68" spans="1:11" x14ac:dyDescent="0.35">
      <c r="A68" s="266"/>
      <c r="B68" s="266"/>
      <c r="C68" s="266"/>
      <c r="D68" s="266"/>
      <c r="E68" s="266"/>
      <c r="F68" s="266"/>
      <c r="G68" s="266"/>
      <c r="H68" s="266"/>
      <c r="I68" s="266"/>
      <c r="J68" s="266"/>
      <c r="K68" s="266"/>
    </row>
    <row r="69" spans="1:11" x14ac:dyDescent="0.35">
      <c r="A69" s="266"/>
      <c r="B69" s="266"/>
      <c r="C69" s="266"/>
      <c r="D69" s="266"/>
      <c r="E69" s="266"/>
      <c r="F69" s="266"/>
      <c r="G69" s="266"/>
      <c r="H69" s="266"/>
      <c r="I69" s="266"/>
      <c r="J69" s="266"/>
      <c r="K69" s="266"/>
    </row>
    <row r="70" spans="1:11" x14ac:dyDescent="0.35">
      <c r="A70" s="266"/>
      <c r="B70" s="266"/>
      <c r="C70" s="266"/>
      <c r="D70" s="266"/>
      <c r="E70" s="266"/>
      <c r="F70" s="266"/>
      <c r="G70" s="266"/>
      <c r="H70" s="266"/>
      <c r="I70" s="266"/>
      <c r="J70" s="266"/>
      <c r="K70" s="266"/>
    </row>
    <row r="71" spans="1:11" x14ac:dyDescent="0.35">
      <c r="A71" s="266"/>
      <c r="B71" s="266"/>
      <c r="C71" s="266"/>
      <c r="D71" s="266"/>
      <c r="E71" s="266"/>
      <c r="F71" s="266"/>
      <c r="G71" s="266"/>
      <c r="H71" s="266"/>
      <c r="I71" s="266"/>
      <c r="J71" s="266"/>
      <c r="K71" s="266"/>
    </row>
    <row r="72" spans="1:11" x14ac:dyDescent="0.35">
      <c r="A72" s="266"/>
      <c r="B72" s="266"/>
      <c r="C72" s="266"/>
      <c r="D72" s="266"/>
      <c r="E72" s="266"/>
      <c r="F72" s="266"/>
      <c r="G72" s="266"/>
      <c r="H72" s="266"/>
      <c r="I72" s="266"/>
      <c r="J72" s="266"/>
      <c r="K72" s="266"/>
    </row>
    <row r="73" spans="1:11" x14ac:dyDescent="0.35">
      <c r="A73" s="266"/>
      <c r="B73" s="266"/>
      <c r="C73" s="266"/>
      <c r="D73" s="266"/>
      <c r="E73" s="266"/>
      <c r="F73" s="266"/>
      <c r="G73" s="266"/>
      <c r="H73" s="266"/>
      <c r="I73" s="266"/>
      <c r="J73" s="266"/>
      <c r="K73" s="266"/>
    </row>
    <row r="74" spans="1:11" x14ac:dyDescent="0.35">
      <c r="A74" s="266"/>
      <c r="B74" s="266"/>
      <c r="C74" s="266"/>
      <c r="D74" s="266"/>
      <c r="E74" s="266"/>
      <c r="F74" s="266"/>
      <c r="G74" s="266"/>
      <c r="H74" s="266"/>
      <c r="I74" s="266"/>
      <c r="J74" s="266"/>
      <c r="K74" s="266"/>
    </row>
    <row r="75" spans="1:11" x14ac:dyDescent="0.35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</row>
    <row r="76" spans="1:11" x14ac:dyDescent="0.35">
      <c r="A76" s="266"/>
      <c r="B76" s="266"/>
      <c r="C76" s="266"/>
      <c r="D76" s="266"/>
      <c r="E76" s="266"/>
      <c r="F76" s="266"/>
      <c r="G76" s="266"/>
      <c r="H76" s="266"/>
      <c r="I76" s="266"/>
      <c r="J76" s="266"/>
      <c r="K76" s="266"/>
    </row>
    <row r="77" spans="1:11" x14ac:dyDescent="0.35">
      <c r="A77" s="266"/>
      <c r="B77" s="266"/>
      <c r="C77" s="266"/>
      <c r="D77" s="266"/>
      <c r="E77" s="266"/>
      <c r="F77" s="266"/>
      <c r="G77" s="266"/>
      <c r="H77" s="266"/>
      <c r="I77" s="266"/>
      <c r="J77" s="266"/>
      <c r="K77" s="266"/>
    </row>
  </sheetData>
  <mergeCells count="8">
    <mergeCell ref="B8:C8"/>
    <mergeCell ref="J4:K4"/>
    <mergeCell ref="A5:A7"/>
    <mergeCell ref="B5:D7"/>
    <mergeCell ref="E5:E7"/>
    <mergeCell ref="F5:F7"/>
    <mergeCell ref="G5:G7"/>
    <mergeCell ref="K5:K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E63E-89DC-414A-8B38-6601E9267596}">
  <dimension ref="A1:O16"/>
  <sheetViews>
    <sheetView workbookViewId="0">
      <selection activeCell="L17" sqref="L17"/>
    </sheetView>
  </sheetViews>
  <sheetFormatPr defaultRowHeight="14" x14ac:dyDescent="0.3"/>
  <cols>
    <col min="1" max="1" width="2.4140625" style="4" customWidth="1"/>
    <col min="2" max="2" width="2.4140625" style="2" customWidth="1"/>
    <col min="3" max="3" width="8.9140625" style="2" customWidth="1"/>
    <col min="4" max="4" width="9.6640625" style="2" customWidth="1"/>
    <col min="5" max="5" width="11" style="2" customWidth="1"/>
    <col min="6" max="8" width="11.08203125" style="2" customWidth="1"/>
    <col min="9" max="9" width="12.1640625" style="2" customWidth="1"/>
    <col min="10" max="10" width="11.58203125" style="2" customWidth="1"/>
    <col min="11" max="11" width="12.08203125" style="2" customWidth="1"/>
    <col min="12" max="12" width="11.6640625" style="2" customWidth="1"/>
    <col min="13" max="13" width="14.08203125" style="2" customWidth="1"/>
    <col min="14" max="14" width="9" style="4"/>
    <col min="15" max="15" width="11.08203125" style="113" bestFit="1" customWidth="1"/>
  </cols>
  <sheetData>
    <row r="1" spans="1:15" ht="15.5" x14ac:dyDescent="0.35">
      <c r="A1" s="116"/>
      <c r="B1" s="6" t="s">
        <v>306</v>
      </c>
      <c r="C1" s="98"/>
      <c r="D1" s="99"/>
      <c r="E1" s="100"/>
      <c r="F1" s="101"/>
      <c r="G1" s="101"/>
      <c r="H1" s="101" t="s">
        <v>349</v>
      </c>
      <c r="I1" s="101"/>
      <c r="J1" s="101"/>
      <c r="K1" s="101"/>
      <c r="L1" s="101"/>
      <c r="M1" s="101"/>
      <c r="N1" s="116"/>
    </row>
    <row r="2" spans="1:15" x14ac:dyDescent="0.3">
      <c r="A2" s="116"/>
      <c r="B2" s="118"/>
      <c r="C2" s="118"/>
      <c r="D2" s="118"/>
      <c r="E2" s="119"/>
      <c r="F2" s="120"/>
      <c r="G2" s="120"/>
      <c r="H2" s="120"/>
      <c r="I2" s="121"/>
      <c r="J2" s="120"/>
      <c r="K2" s="120"/>
      <c r="L2" s="120"/>
      <c r="M2" s="120"/>
      <c r="N2" s="116"/>
    </row>
    <row r="3" spans="1:15" x14ac:dyDescent="0.3">
      <c r="A3" s="116"/>
      <c r="B3" s="6" t="s">
        <v>322</v>
      </c>
      <c r="C3" s="24"/>
      <c r="D3" s="24"/>
      <c r="E3" s="24"/>
      <c r="F3" s="24"/>
      <c r="G3" s="24"/>
      <c r="H3" s="12"/>
      <c r="I3" s="24"/>
      <c r="J3" s="24"/>
      <c r="K3" s="12"/>
      <c r="L3" s="24"/>
      <c r="M3" s="5" t="s">
        <v>131</v>
      </c>
      <c r="N3" s="116"/>
    </row>
    <row r="4" spans="1:15" ht="14.5" thickBot="1" x14ac:dyDescent="0.35">
      <c r="A4" s="116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16"/>
    </row>
    <row r="5" spans="1:15" x14ac:dyDescent="0.3">
      <c r="A5" s="116"/>
      <c r="B5" s="394" t="s">
        <v>154</v>
      </c>
      <c r="C5" s="395"/>
      <c r="D5" s="396"/>
      <c r="E5" s="378" t="s">
        <v>149</v>
      </c>
      <c r="F5" s="374" t="s">
        <v>150</v>
      </c>
      <c r="G5" s="374" t="s">
        <v>151</v>
      </c>
      <c r="H5" s="374" t="s">
        <v>155</v>
      </c>
      <c r="I5" s="374" t="s">
        <v>156</v>
      </c>
      <c r="J5" s="374" t="s">
        <v>152</v>
      </c>
      <c r="K5" s="374" t="s">
        <v>153</v>
      </c>
      <c r="L5" s="374" t="s">
        <v>157</v>
      </c>
      <c r="M5" s="376" t="s">
        <v>120</v>
      </c>
      <c r="N5" s="116"/>
    </row>
    <row r="6" spans="1:15" x14ac:dyDescent="0.3">
      <c r="A6" s="116"/>
      <c r="B6" s="397"/>
      <c r="C6" s="398"/>
      <c r="D6" s="399"/>
      <c r="E6" s="382"/>
      <c r="F6" s="380"/>
      <c r="G6" s="380"/>
      <c r="H6" s="375"/>
      <c r="I6" s="375"/>
      <c r="J6" s="375"/>
      <c r="K6" s="375"/>
      <c r="L6" s="375"/>
      <c r="M6" s="377"/>
      <c r="N6" s="116"/>
    </row>
    <row r="7" spans="1:15" ht="79.5" customHeight="1" thickBot="1" x14ac:dyDescent="0.35">
      <c r="A7" s="116"/>
      <c r="B7" s="397"/>
      <c r="C7" s="398"/>
      <c r="D7" s="399"/>
      <c r="E7" s="382"/>
      <c r="F7" s="380"/>
      <c r="G7" s="380"/>
      <c r="H7" s="375"/>
      <c r="I7" s="375"/>
      <c r="J7" s="375"/>
      <c r="K7" s="375"/>
      <c r="L7" s="375"/>
      <c r="M7" s="377"/>
      <c r="N7" s="116"/>
    </row>
    <row r="8" spans="1:15" ht="36.75" customHeight="1" x14ac:dyDescent="0.3">
      <c r="A8" s="116"/>
      <c r="B8" s="400" t="s">
        <v>371</v>
      </c>
      <c r="C8" s="401"/>
      <c r="D8" s="402"/>
      <c r="E8" s="122">
        <v>17400000</v>
      </c>
      <c r="F8" s="122">
        <v>2410805</v>
      </c>
      <c r="G8" s="123">
        <v>226809505</v>
      </c>
      <c r="H8" s="122">
        <v>0</v>
      </c>
      <c r="I8" s="124">
        <v>0</v>
      </c>
      <c r="J8" s="122">
        <v>0</v>
      </c>
      <c r="K8" s="125">
        <v>50000000</v>
      </c>
      <c r="L8" s="122">
        <v>0</v>
      </c>
      <c r="M8" s="318">
        <f t="shared" ref="M8:M9" si="0">SUM(E8:L8)</f>
        <v>296620310</v>
      </c>
      <c r="N8" s="116" t="s">
        <v>159</v>
      </c>
    </row>
    <row r="9" spans="1:15" ht="29.25" customHeight="1" thickBot="1" x14ac:dyDescent="0.35">
      <c r="A9" s="116"/>
      <c r="B9" s="403"/>
      <c r="C9" s="404"/>
      <c r="D9" s="405"/>
      <c r="E9" s="126">
        <v>0</v>
      </c>
      <c r="F9" s="126">
        <v>0</v>
      </c>
      <c r="G9" s="127">
        <v>0</v>
      </c>
      <c r="H9" s="128">
        <v>0</v>
      </c>
      <c r="I9" s="129">
        <v>0</v>
      </c>
      <c r="J9" s="128">
        <v>0</v>
      </c>
      <c r="K9" s="130">
        <v>0</v>
      </c>
      <c r="L9" s="128">
        <v>0</v>
      </c>
      <c r="M9" s="361">
        <f t="shared" si="0"/>
        <v>0</v>
      </c>
      <c r="N9" s="116" t="s">
        <v>308</v>
      </c>
      <c r="O9" s="117">
        <f>M9+M8</f>
        <v>296620310</v>
      </c>
    </row>
    <row r="10" spans="1:15" x14ac:dyDescent="0.3">
      <c r="A10" s="116"/>
      <c r="B10" s="111" t="s">
        <v>129</v>
      </c>
      <c r="C10" s="112"/>
      <c r="D10" s="131" t="s">
        <v>2</v>
      </c>
      <c r="E10" s="262">
        <f t="shared" ref="E10:M10" si="1">SUM(E8:E9)</f>
        <v>17400000</v>
      </c>
      <c r="F10" s="262">
        <f t="shared" si="1"/>
        <v>2410805</v>
      </c>
      <c r="G10" s="262">
        <f t="shared" si="1"/>
        <v>226809505</v>
      </c>
      <c r="H10" s="262">
        <f t="shared" si="1"/>
        <v>0</v>
      </c>
      <c r="I10" s="262">
        <f t="shared" si="1"/>
        <v>0</v>
      </c>
      <c r="J10" s="262">
        <f t="shared" si="1"/>
        <v>0</v>
      </c>
      <c r="K10" s="262">
        <f t="shared" si="1"/>
        <v>50000000</v>
      </c>
      <c r="L10" s="262">
        <f t="shared" si="1"/>
        <v>0</v>
      </c>
      <c r="M10" s="262">
        <f t="shared" si="1"/>
        <v>296620310</v>
      </c>
      <c r="N10" s="132"/>
      <c r="O10" s="117">
        <f>SUM(E10:L10)</f>
        <v>296620310</v>
      </c>
    </row>
    <row r="11" spans="1:15" x14ac:dyDescent="0.3">
      <c r="A11" s="116"/>
      <c r="B11" s="133" t="s">
        <v>160</v>
      </c>
      <c r="C11" s="115"/>
      <c r="D11" s="134"/>
      <c r="E11" s="263">
        <f>E8</f>
        <v>17400000</v>
      </c>
      <c r="F11" s="263">
        <f t="shared" ref="F11:M11" si="2">F8</f>
        <v>2410805</v>
      </c>
      <c r="G11" s="263">
        <f t="shared" si="2"/>
        <v>226809505</v>
      </c>
      <c r="H11" s="263">
        <f t="shared" si="2"/>
        <v>0</v>
      </c>
      <c r="I11" s="263">
        <f t="shared" si="2"/>
        <v>0</v>
      </c>
      <c r="J11" s="263">
        <f t="shared" si="2"/>
        <v>0</v>
      </c>
      <c r="K11" s="263">
        <f t="shared" si="2"/>
        <v>50000000</v>
      </c>
      <c r="L11" s="263">
        <f t="shared" si="2"/>
        <v>0</v>
      </c>
      <c r="M11" s="263">
        <f t="shared" si="2"/>
        <v>296620310</v>
      </c>
      <c r="N11" s="132"/>
      <c r="O11" s="117"/>
    </row>
    <row r="12" spans="1:15" x14ac:dyDescent="0.3">
      <c r="A12" s="116"/>
      <c r="B12" s="133" t="s">
        <v>161</v>
      </c>
      <c r="C12" s="115"/>
      <c r="D12" s="134"/>
      <c r="E12" s="263">
        <f>E9</f>
        <v>0</v>
      </c>
      <c r="F12" s="263">
        <f t="shared" ref="F12:M12" si="3">F9</f>
        <v>0</v>
      </c>
      <c r="G12" s="263">
        <f t="shared" si="3"/>
        <v>0</v>
      </c>
      <c r="H12" s="263">
        <f t="shared" si="3"/>
        <v>0</v>
      </c>
      <c r="I12" s="263">
        <f t="shared" si="3"/>
        <v>0</v>
      </c>
      <c r="J12" s="263">
        <f t="shared" si="3"/>
        <v>0</v>
      </c>
      <c r="K12" s="263">
        <f t="shared" si="3"/>
        <v>0</v>
      </c>
      <c r="L12" s="263">
        <f t="shared" si="3"/>
        <v>0</v>
      </c>
      <c r="M12" s="263">
        <f t="shared" si="3"/>
        <v>0</v>
      </c>
      <c r="N12" s="132"/>
      <c r="O12" s="117"/>
    </row>
    <row r="13" spans="1:15" ht="14.5" thickBot="1" x14ac:dyDescent="0.35">
      <c r="A13" s="116"/>
      <c r="B13" s="391" t="s">
        <v>162</v>
      </c>
      <c r="C13" s="392"/>
      <c r="D13" s="393"/>
      <c r="E13" s="264">
        <v>0</v>
      </c>
      <c r="F13" s="264">
        <v>0</v>
      </c>
      <c r="G13" s="264">
        <v>0</v>
      </c>
      <c r="H13" s="264">
        <v>0</v>
      </c>
      <c r="I13" s="264">
        <v>0</v>
      </c>
      <c r="J13" s="264">
        <v>0</v>
      </c>
      <c r="K13" s="264">
        <v>0</v>
      </c>
      <c r="L13" s="264">
        <v>0</v>
      </c>
      <c r="M13" s="264">
        <v>0</v>
      </c>
      <c r="N13" s="132"/>
      <c r="O13" s="117"/>
    </row>
    <row r="14" spans="1:15" x14ac:dyDescent="0.3">
      <c r="A14" s="1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16"/>
    </row>
    <row r="16" spans="1:15" ht="14.5" x14ac:dyDescent="0.35">
      <c r="B16" s="253"/>
    </row>
  </sheetData>
  <mergeCells count="12">
    <mergeCell ref="B13:D13"/>
    <mergeCell ref="J5:J7"/>
    <mergeCell ref="K5:K7"/>
    <mergeCell ref="L5:L7"/>
    <mergeCell ref="M5:M7"/>
    <mergeCell ref="B5:D7"/>
    <mergeCell ref="E5:E7"/>
    <mergeCell ref="F5:F7"/>
    <mergeCell ref="G5:G7"/>
    <mergeCell ref="H5:H7"/>
    <mergeCell ref="I5:I7"/>
    <mergeCell ref="B8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FC8-E98E-4A70-9AF1-AF51F7683C0F}">
  <dimension ref="A1:L43"/>
  <sheetViews>
    <sheetView workbookViewId="0">
      <selection activeCell="E11" sqref="E11"/>
    </sheetView>
  </sheetViews>
  <sheetFormatPr defaultRowHeight="14" x14ac:dyDescent="0.3"/>
  <cols>
    <col min="1" max="1" width="2.4140625" style="2" customWidth="1"/>
    <col min="2" max="2" width="6.5" style="4" customWidth="1"/>
    <col min="3" max="3" width="18.08203125" style="4" customWidth="1"/>
    <col min="4" max="4" width="10" style="4" customWidth="1"/>
    <col min="5" max="5" width="15.58203125" style="4" customWidth="1"/>
    <col min="6" max="6" width="13.4140625" style="4" customWidth="1"/>
    <col min="7" max="7" width="11.08203125" style="4" customWidth="1"/>
    <col min="8" max="9" width="15.1640625" style="4" customWidth="1"/>
    <col min="10" max="10" width="14.5" style="4" customWidth="1"/>
    <col min="11" max="11" width="9" style="2"/>
    <col min="12" max="12" width="15.4140625" style="4" customWidth="1"/>
  </cols>
  <sheetData>
    <row r="1" spans="1:12" x14ac:dyDescent="0.3">
      <c r="A1" s="24"/>
      <c r="B1" s="5" t="s">
        <v>163</v>
      </c>
      <c r="C1" s="116"/>
      <c r="D1" s="116"/>
      <c r="E1" s="116"/>
      <c r="F1" s="116"/>
      <c r="G1" s="116"/>
      <c r="H1" s="116"/>
      <c r="I1" s="116"/>
      <c r="J1" s="116"/>
      <c r="K1" s="24"/>
      <c r="L1" s="116"/>
    </row>
    <row r="2" spans="1:12" s="2" customFormat="1" x14ac:dyDescent="0.3">
      <c r="A2" s="24"/>
      <c r="B2" s="5"/>
      <c r="C2" s="116"/>
      <c r="D2" s="116"/>
      <c r="E2" s="116"/>
      <c r="F2" s="116"/>
      <c r="G2" s="116"/>
      <c r="H2" s="116"/>
      <c r="I2" s="116"/>
      <c r="J2" s="116"/>
      <c r="K2" s="24"/>
      <c r="L2" s="116"/>
    </row>
    <row r="3" spans="1:12" s="2" customFormat="1" x14ac:dyDescent="0.3">
      <c r="A3" s="24"/>
      <c r="B3" s="6" t="s">
        <v>324</v>
      </c>
      <c r="C3" s="116"/>
      <c r="D3" s="116"/>
      <c r="E3" s="116"/>
      <c r="F3" s="116"/>
      <c r="G3" s="116"/>
      <c r="H3" s="116"/>
      <c r="I3" s="116"/>
      <c r="J3" s="116"/>
      <c r="K3" s="24"/>
      <c r="L3" s="116"/>
    </row>
    <row r="4" spans="1:12" ht="14.5" thickBot="1" x14ac:dyDescent="0.35">
      <c r="A4" s="24"/>
      <c r="B4" s="116"/>
      <c r="C4" s="116"/>
      <c r="D4" s="116"/>
      <c r="E4" s="116"/>
      <c r="F4" s="135" t="s">
        <v>349</v>
      </c>
      <c r="G4" s="116"/>
      <c r="H4" s="412" t="s">
        <v>133</v>
      </c>
      <c r="I4" s="412"/>
      <c r="J4" s="412"/>
      <c r="K4" s="24"/>
      <c r="L4" s="116"/>
    </row>
    <row r="5" spans="1:12" ht="14.25" customHeight="1" x14ac:dyDescent="0.3">
      <c r="A5" s="24"/>
      <c r="B5" s="413" t="s">
        <v>154</v>
      </c>
      <c r="C5" s="413"/>
      <c r="D5" s="413"/>
      <c r="E5" s="415" t="s">
        <v>165</v>
      </c>
      <c r="F5" s="413" t="s">
        <v>166</v>
      </c>
      <c r="G5" s="413" t="s">
        <v>167</v>
      </c>
      <c r="H5" s="413" t="s">
        <v>334</v>
      </c>
      <c r="I5" s="374" t="s">
        <v>153</v>
      </c>
      <c r="J5" s="413" t="s">
        <v>120</v>
      </c>
      <c r="K5" s="24"/>
      <c r="L5" s="116"/>
    </row>
    <row r="6" spans="1:12" ht="27" customHeight="1" x14ac:dyDescent="0.3">
      <c r="A6" s="24"/>
      <c r="B6" s="414"/>
      <c r="C6" s="414"/>
      <c r="D6" s="414"/>
      <c r="E6" s="416"/>
      <c r="F6" s="414"/>
      <c r="G6" s="414"/>
      <c r="H6" s="414"/>
      <c r="I6" s="375"/>
      <c r="J6" s="414"/>
      <c r="K6" s="24"/>
      <c r="L6" s="116"/>
    </row>
    <row r="7" spans="1:12" ht="41.25" customHeight="1" thickBot="1" x14ac:dyDescent="0.35">
      <c r="A7" s="24"/>
      <c r="B7" s="414"/>
      <c r="C7" s="414"/>
      <c r="D7" s="414"/>
      <c r="E7" s="416"/>
      <c r="F7" s="414"/>
      <c r="G7" s="414"/>
      <c r="H7" s="417"/>
      <c r="I7" s="375"/>
      <c r="J7" s="414"/>
      <c r="K7" s="24"/>
      <c r="L7" s="116"/>
    </row>
    <row r="8" spans="1:12" s="2" customFormat="1" x14ac:dyDescent="0.3">
      <c r="A8" s="24"/>
      <c r="B8" s="406" t="s">
        <v>360</v>
      </c>
      <c r="C8" s="407"/>
      <c r="D8" s="410" t="s">
        <v>2</v>
      </c>
      <c r="E8" s="336">
        <v>641235700</v>
      </c>
      <c r="F8" s="331"/>
      <c r="G8" s="331"/>
      <c r="H8" s="351"/>
      <c r="I8" s="330"/>
      <c r="J8" s="352">
        <f>SUM(E8:I8)</f>
        <v>641235700</v>
      </c>
      <c r="K8" s="24" t="s">
        <v>159</v>
      </c>
      <c r="L8" s="116"/>
    </row>
    <row r="9" spans="1:12" s="2" customFormat="1" ht="26.5" customHeight="1" thickBot="1" x14ac:dyDescent="0.35">
      <c r="A9" s="24"/>
      <c r="B9" s="408"/>
      <c r="C9" s="409"/>
      <c r="D9" s="411"/>
      <c r="E9" s="353"/>
      <c r="F9" s="354"/>
      <c r="G9" s="354"/>
      <c r="H9" s="355"/>
      <c r="I9" s="356"/>
      <c r="J9" s="354"/>
      <c r="K9" s="24" t="s">
        <v>158</v>
      </c>
      <c r="L9" s="116"/>
    </row>
    <row r="10" spans="1:12" ht="13.75" customHeight="1" x14ac:dyDescent="0.3">
      <c r="A10" s="24"/>
      <c r="B10" s="406" t="s">
        <v>359</v>
      </c>
      <c r="C10" s="407"/>
      <c r="D10" s="358"/>
      <c r="E10" s="336">
        <f>839656055+24765000</f>
        <v>864421055</v>
      </c>
      <c r="F10" s="337"/>
      <c r="G10" s="337"/>
      <c r="H10" s="338"/>
      <c r="I10" s="337"/>
      <c r="J10" s="339">
        <f>SUM(E10:I10)</f>
        <v>864421055</v>
      </c>
      <c r="K10" s="24" t="s">
        <v>159</v>
      </c>
      <c r="L10" s="116"/>
    </row>
    <row r="11" spans="1:12" ht="39" customHeight="1" thickBot="1" x14ac:dyDescent="0.35">
      <c r="A11" s="24"/>
      <c r="B11" s="408"/>
      <c r="C11" s="409"/>
      <c r="D11" s="357" t="s">
        <v>2</v>
      </c>
      <c r="E11" s="136"/>
      <c r="F11" s="137"/>
      <c r="G11" s="138"/>
      <c r="H11" s="139"/>
      <c r="I11" s="129"/>
      <c r="J11" s="137">
        <f>SUM(E11:I11)</f>
        <v>0</v>
      </c>
      <c r="K11" s="24" t="s">
        <v>158</v>
      </c>
      <c r="L11" s="116"/>
    </row>
    <row r="12" spans="1:12" ht="14.5" thickBot="1" x14ac:dyDescent="0.35">
      <c r="A12" s="24"/>
      <c r="B12" s="141" t="s">
        <v>147</v>
      </c>
      <c r="C12" s="142"/>
      <c r="D12" s="320" t="s">
        <v>2</v>
      </c>
      <c r="E12" s="143">
        <f>E8+E9+E10+E11</f>
        <v>1505656755</v>
      </c>
      <c r="F12" s="143">
        <f t="shared" ref="F12:J12" si="0">F8+F9+F10+F11</f>
        <v>0</v>
      </c>
      <c r="G12" s="143">
        <f t="shared" si="0"/>
        <v>0</v>
      </c>
      <c r="H12" s="143">
        <f t="shared" si="0"/>
        <v>0</v>
      </c>
      <c r="I12" s="143">
        <f t="shared" si="0"/>
        <v>0</v>
      </c>
      <c r="J12" s="143">
        <f t="shared" si="0"/>
        <v>1505656755</v>
      </c>
      <c r="K12" s="76"/>
      <c r="L12" s="132"/>
    </row>
    <row r="13" spans="1:12" x14ac:dyDescent="0.3">
      <c r="A13" s="24"/>
      <c r="B13" s="141" t="s">
        <v>160</v>
      </c>
      <c r="C13" s="142"/>
      <c r="D13" s="319"/>
      <c r="E13" s="260">
        <f>E8+E10</f>
        <v>1505656755</v>
      </c>
      <c r="F13" s="260">
        <f t="shared" ref="F13:J13" si="1">F8+F10</f>
        <v>0</v>
      </c>
      <c r="G13" s="260">
        <f t="shared" si="1"/>
        <v>0</v>
      </c>
      <c r="H13" s="260">
        <f t="shared" si="1"/>
        <v>0</v>
      </c>
      <c r="I13" s="260">
        <f t="shared" si="1"/>
        <v>0</v>
      </c>
      <c r="J13" s="260">
        <f t="shared" si="1"/>
        <v>1505656755</v>
      </c>
      <c r="K13" s="76"/>
      <c r="L13" s="132"/>
    </row>
    <row r="14" spans="1:12" ht="14.5" thickBot="1" x14ac:dyDescent="0.35">
      <c r="A14" s="24"/>
      <c r="B14" s="144" t="s">
        <v>161</v>
      </c>
      <c r="C14" s="145"/>
      <c r="D14" s="259"/>
      <c r="E14" s="261">
        <f>E11</f>
        <v>0</v>
      </c>
      <c r="F14" s="261">
        <f t="shared" ref="F14:J14" si="2">F11</f>
        <v>0</v>
      </c>
      <c r="G14" s="261">
        <f t="shared" si="2"/>
        <v>0</v>
      </c>
      <c r="H14" s="261">
        <f t="shared" si="2"/>
        <v>0</v>
      </c>
      <c r="I14" s="261">
        <f t="shared" si="2"/>
        <v>0</v>
      </c>
      <c r="J14" s="261">
        <f t="shared" si="2"/>
        <v>0</v>
      </c>
      <c r="K14" s="76"/>
      <c r="L14" s="132"/>
    </row>
    <row r="15" spans="1:12" x14ac:dyDescent="0.3">
      <c r="A15" s="24"/>
      <c r="B15" s="116"/>
      <c r="C15" s="116"/>
      <c r="D15" s="116"/>
      <c r="E15" s="132"/>
      <c r="F15" s="132"/>
      <c r="G15" s="116"/>
      <c r="H15" s="116"/>
      <c r="I15" s="116"/>
      <c r="J15" s="146"/>
      <c r="K15" s="24"/>
      <c r="L15" s="116"/>
    </row>
    <row r="16" spans="1:12" x14ac:dyDescent="0.3">
      <c r="A16" s="24"/>
      <c r="B16" s="116"/>
      <c r="C16" s="116"/>
      <c r="D16" s="116"/>
      <c r="E16" s="132"/>
      <c r="F16" s="132"/>
      <c r="G16" s="132"/>
      <c r="H16" s="132"/>
      <c r="I16" s="132"/>
      <c r="J16" s="132"/>
      <c r="K16" s="24"/>
      <c r="L16" s="116"/>
    </row>
    <row r="17" spans="1:12" ht="14.5" x14ac:dyDescent="0.35">
      <c r="A17" s="24"/>
      <c r="B17" s="253"/>
      <c r="C17" s="116"/>
      <c r="D17" s="116"/>
      <c r="E17" s="132"/>
      <c r="F17" s="132"/>
      <c r="G17" s="116"/>
      <c r="H17" s="116"/>
      <c r="I17" s="116"/>
      <c r="J17" s="116"/>
      <c r="K17" s="24"/>
      <c r="L17" s="132"/>
    </row>
    <row r="18" spans="1:12" x14ac:dyDescent="0.3">
      <c r="A18" s="24"/>
      <c r="B18" s="116"/>
      <c r="C18" s="116"/>
      <c r="D18" s="116"/>
      <c r="E18" s="132"/>
      <c r="F18" s="132"/>
      <c r="G18" s="116"/>
      <c r="H18" s="116"/>
      <c r="I18" s="116"/>
      <c r="J18" s="116"/>
      <c r="K18" s="24"/>
      <c r="L18" s="132"/>
    </row>
    <row r="19" spans="1:12" x14ac:dyDescent="0.3">
      <c r="A19" s="24"/>
      <c r="B19" s="116"/>
      <c r="C19" s="116"/>
      <c r="D19" s="116"/>
      <c r="E19" s="132"/>
      <c r="F19" s="132"/>
      <c r="G19" s="116"/>
      <c r="H19" s="116"/>
      <c r="I19" s="116"/>
      <c r="J19" s="116"/>
      <c r="K19" s="24"/>
      <c r="L19" s="132"/>
    </row>
    <row r="20" spans="1:12" x14ac:dyDescent="0.3">
      <c r="A20" s="24"/>
      <c r="B20" s="116"/>
      <c r="C20" s="116"/>
      <c r="D20" s="116"/>
      <c r="E20" s="132"/>
      <c r="F20" s="132"/>
      <c r="G20" s="132"/>
      <c r="H20" s="132"/>
      <c r="I20" s="132"/>
      <c r="J20" s="116"/>
      <c r="K20" s="24"/>
      <c r="L20" s="116"/>
    </row>
    <row r="21" spans="1:12" x14ac:dyDescent="0.3">
      <c r="A21" s="24"/>
      <c r="B21" s="116"/>
      <c r="C21" s="116"/>
      <c r="D21" s="116"/>
      <c r="E21" s="132"/>
      <c r="F21" s="132"/>
      <c r="G21" s="116"/>
      <c r="H21" s="116"/>
      <c r="I21" s="116"/>
      <c r="J21" s="116"/>
      <c r="K21" s="24"/>
      <c r="L21" s="116"/>
    </row>
    <row r="22" spans="1:12" x14ac:dyDescent="0.3">
      <c r="A22" s="24"/>
      <c r="B22" s="116"/>
      <c r="C22" s="116"/>
      <c r="D22" s="116"/>
      <c r="E22" s="132"/>
      <c r="F22" s="132"/>
      <c r="G22" s="116"/>
      <c r="H22" s="116"/>
      <c r="I22" s="116"/>
      <c r="J22" s="116"/>
      <c r="K22" s="24"/>
      <c r="L22" s="116"/>
    </row>
    <row r="23" spans="1:12" x14ac:dyDescent="0.3">
      <c r="A23" s="24"/>
      <c r="B23" s="116"/>
      <c r="C23" s="116"/>
      <c r="D23" s="116"/>
      <c r="E23" s="132"/>
      <c r="F23" s="132"/>
      <c r="G23" s="116"/>
      <c r="H23" s="116"/>
      <c r="I23" s="116"/>
      <c r="J23" s="116"/>
      <c r="K23" s="24"/>
      <c r="L23" s="116"/>
    </row>
    <row r="24" spans="1:12" x14ac:dyDescent="0.3">
      <c r="A24" s="24"/>
      <c r="B24" s="116"/>
      <c r="C24" s="116"/>
      <c r="D24" s="116"/>
      <c r="E24" s="132"/>
      <c r="F24" s="132"/>
      <c r="G24" s="116"/>
      <c r="H24" s="116"/>
      <c r="I24" s="116"/>
      <c r="J24" s="116"/>
      <c r="K24" s="24"/>
      <c r="L24" s="116"/>
    </row>
    <row r="25" spans="1:12" x14ac:dyDescent="0.3">
      <c r="A25" s="24"/>
      <c r="B25" s="116"/>
      <c r="C25" s="116"/>
      <c r="D25" s="116"/>
      <c r="E25" s="132"/>
      <c r="F25" s="132"/>
      <c r="G25" s="116"/>
      <c r="H25" s="116"/>
      <c r="I25" s="116"/>
      <c r="J25" s="116"/>
      <c r="K25" s="24"/>
      <c r="L25" s="116"/>
    </row>
    <row r="26" spans="1:12" x14ac:dyDescent="0.3">
      <c r="A26" s="24"/>
      <c r="B26" s="116"/>
      <c r="C26" s="116"/>
      <c r="D26" s="116"/>
      <c r="E26" s="116"/>
      <c r="F26" s="116"/>
      <c r="G26" s="116"/>
      <c r="H26" s="116"/>
      <c r="I26" s="116"/>
      <c r="J26" s="116"/>
      <c r="K26" s="24"/>
      <c r="L26" s="116"/>
    </row>
    <row r="27" spans="1:12" x14ac:dyDescent="0.3">
      <c r="A27" s="24"/>
      <c r="B27" s="116"/>
      <c r="C27" s="116"/>
      <c r="D27" s="116"/>
      <c r="E27" s="116"/>
      <c r="F27" s="116"/>
      <c r="G27" s="116"/>
      <c r="H27" s="116"/>
      <c r="I27" s="116"/>
      <c r="J27" s="116"/>
      <c r="K27" s="24"/>
      <c r="L27" s="116"/>
    </row>
    <row r="28" spans="1:12" x14ac:dyDescent="0.3">
      <c r="A28" s="24"/>
      <c r="B28" s="116"/>
      <c r="C28" s="116"/>
      <c r="D28" s="116"/>
      <c r="E28" s="116"/>
      <c r="F28" s="116"/>
      <c r="G28" s="116"/>
      <c r="H28" s="116"/>
      <c r="I28" s="116"/>
      <c r="J28" s="116"/>
      <c r="K28" s="24"/>
      <c r="L28" s="116"/>
    </row>
    <row r="29" spans="1:12" x14ac:dyDescent="0.3">
      <c r="A29" s="24"/>
      <c r="B29" s="116"/>
      <c r="C29" s="116"/>
      <c r="D29" s="116"/>
      <c r="E29" s="116"/>
      <c r="F29" s="116"/>
      <c r="G29" s="116"/>
      <c r="H29" s="116"/>
      <c r="I29" s="116"/>
      <c r="J29" s="116"/>
      <c r="K29" s="24"/>
      <c r="L29" s="116"/>
    </row>
    <row r="30" spans="1:12" x14ac:dyDescent="0.3">
      <c r="A30" s="24"/>
      <c r="B30" s="116"/>
      <c r="C30" s="116"/>
      <c r="D30" s="116"/>
      <c r="E30" s="116"/>
      <c r="F30" s="116"/>
      <c r="G30" s="116"/>
      <c r="H30" s="116"/>
      <c r="I30" s="116"/>
      <c r="J30" s="116"/>
      <c r="K30" s="24"/>
      <c r="L30" s="116"/>
    </row>
    <row r="31" spans="1:12" x14ac:dyDescent="0.3">
      <c r="A31" s="24"/>
      <c r="B31" s="116"/>
      <c r="C31" s="116"/>
      <c r="D31" s="116"/>
      <c r="E31" s="116"/>
      <c r="F31" s="116"/>
      <c r="G31" s="116"/>
      <c r="H31" s="116"/>
      <c r="I31" s="116"/>
      <c r="J31" s="116"/>
      <c r="K31" s="24"/>
      <c r="L31" s="116"/>
    </row>
    <row r="32" spans="1:12" x14ac:dyDescent="0.3">
      <c r="A32" s="24"/>
      <c r="B32" s="116"/>
      <c r="C32" s="116"/>
      <c r="D32" s="116"/>
      <c r="E32" s="116"/>
      <c r="F32" s="116"/>
      <c r="G32" s="116"/>
      <c r="H32" s="116"/>
      <c r="I32" s="116"/>
      <c r="J32" s="116"/>
      <c r="K32" s="24"/>
      <c r="L32" s="116"/>
    </row>
    <row r="33" spans="1:12" x14ac:dyDescent="0.3">
      <c r="A33" s="24"/>
      <c r="B33" s="116"/>
      <c r="C33" s="116"/>
      <c r="D33" s="116"/>
      <c r="E33" s="116"/>
      <c r="F33" s="116"/>
      <c r="G33" s="116"/>
      <c r="H33" s="116"/>
      <c r="I33" s="116"/>
      <c r="J33" s="116"/>
      <c r="K33" s="24"/>
      <c r="L33" s="116"/>
    </row>
    <row r="34" spans="1:12" x14ac:dyDescent="0.3">
      <c r="A34" s="24"/>
      <c r="B34" s="116"/>
      <c r="C34" s="116"/>
      <c r="D34" s="116"/>
      <c r="E34" s="116"/>
      <c r="F34" s="116"/>
      <c r="G34" s="116"/>
      <c r="H34" s="116"/>
      <c r="I34" s="116"/>
      <c r="J34" s="116"/>
      <c r="K34" s="24"/>
      <c r="L34" s="116"/>
    </row>
    <row r="35" spans="1:12" x14ac:dyDescent="0.3">
      <c r="A35" s="24"/>
      <c r="B35" s="116"/>
      <c r="C35" s="116"/>
      <c r="D35" s="116"/>
      <c r="E35" s="116"/>
      <c r="F35" s="116"/>
      <c r="G35" s="116"/>
      <c r="H35" s="116"/>
      <c r="I35" s="116"/>
      <c r="J35" s="116"/>
      <c r="K35" s="24"/>
      <c r="L35" s="116"/>
    </row>
    <row r="36" spans="1:12" x14ac:dyDescent="0.3">
      <c r="A36" s="24"/>
      <c r="B36" s="116"/>
      <c r="C36" s="116"/>
      <c r="D36" s="116"/>
      <c r="E36" s="116"/>
      <c r="F36" s="116"/>
      <c r="G36" s="116"/>
      <c r="H36" s="116"/>
      <c r="I36" s="116"/>
      <c r="J36" s="116"/>
      <c r="K36" s="24"/>
      <c r="L36" s="116"/>
    </row>
    <row r="37" spans="1:12" x14ac:dyDescent="0.3">
      <c r="A37" s="24"/>
      <c r="B37" s="116"/>
      <c r="C37" s="116"/>
      <c r="D37" s="116"/>
      <c r="E37" s="116"/>
      <c r="F37" s="116"/>
      <c r="G37" s="116"/>
      <c r="H37" s="116"/>
      <c r="I37" s="116"/>
      <c r="J37" s="116"/>
      <c r="K37" s="24"/>
      <c r="L37" s="116"/>
    </row>
    <row r="38" spans="1:12" x14ac:dyDescent="0.3">
      <c r="A38" s="24"/>
      <c r="B38" s="116"/>
      <c r="C38" s="116"/>
      <c r="D38" s="116"/>
      <c r="E38" s="116"/>
      <c r="F38" s="116"/>
      <c r="G38" s="116"/>
      <c r="H38" s="116"/>
      <c r="I38" s="116"/>
      <c r="J38" s="116"/>
      <c r="K38" s="24"/>
      <c r="L38" s="116"/>
    </row>
    <row r="39" spans="1:12" x14ac:dyDescent="0.3">
      <c r="A39" s="24"/>
      <c r="B39" s="116"/>
      <c r="C39" s="116"/>
      <c r="D39" s="116"/>
      <c r="E39" s="116"/>
      <c r="F39" s="116"/>
      <c r="G39" s="116"/>
      <c r="H39" s="116"/>
      <c r="I39" s="116"/>
      <c r="J39" s="116"/>
      <c r="K39" s="24"/>
      <c r="L39" s="116"/>
    </row>
    <row r="40" spans="1:12" x14ac:dyDescent="0.3">
      <c r="A40" s="24"/>
      <c r="B40" s="116"/>
      <c r="C40" s="116"/>
      <c r="D40" s="116"/>
      <c r="E40" s="116"/>
      <c r="F40" s="116"/>
      <c r="G40" s="116"/>
      <c r="H40" s="116"/>
      <c r="I40" s="116"/>
      <c r="J40" s="116"/>
      <c r="K40" s="24"/>
      <c r="L40" s="116"/>
    </row>
    <row r="41" spans="1:12" x14ac:dyDescent="0.3">
      <c r="A41" s="24"/>
      <c r="B41" s="116"/>
      <c r="C41" s="116"/>
      <c r="D41" s="116"/>
      <c r="E41" s="116"/>
      <c r="F41" s="116"/>
      <c r="G41" s="116"/>
      <c r="H41" s="116"/>
      <c r="I41" s="116"/>
      <c r="J41" s="116"/>
      <c r="K41" s="24"/>
      <c r="L41" s="116"/>
    </row>
    <row r="42" spans="1:12" x14ac:dyDescent="0.3">
      <c r="A42" s="24"/>
      <c r="B42" s="116"/>
      <c r="C42" s="116"/>
      <c r="D42" s="116"/>
      <c r="E42" s="116"/>
      <c r="F42" s="116"/>
      <c r="G42" s="116"/>
      <c r="H42" s="116"/>
      <c r="I42" s="116"/>
      <c r="J42" s="116"/>
      <c r="K42" s="24"/>
      <c r="L42" s="116"/>
    </row>
    <row r="43" spans="1:12" x14ac:dyDescent="0.3">
      <c r="A43" s="24"/>
      <c r="B43" s="116"/>
      <c r="C43" s="116"/>
      <c r="D43" s="116"/>
      <c r="E43" s="116"/>
      <c r="F43" s="116"/>
      <c r="G43" s="116"/>
      <c r="H43" s="116"/>
      <c r="I43" s="116"/>
      <c r="J43" s="116"/>
      <c r="K43" s="24"/>
      <c r="L43" s="116"/>
    </row>
  </sheetData>
  <mergeCells count="11">
    <mergeCell ref="B8:C9"/>
    <mergeCell ref="D8:D9"/>
    <mergeCell ref="B10:C11"/>
    <mergeCell ref="H4:J4"/>
    <mergeCell ref="B5:D7"/>
    <mergeCell ref="E5:E7"/>
    <mergeCell ref="F5:F7"/>
    <mergeCell ref="G5:G7"/>
    <mergeCell ref="I5:I7"/>
    <mergeCell ref="H5:H7"/>
    <mergeCell ref="J5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76A2-D56B-4421-92A6-16BAE0EEC0F2}">
  <dimension ref="A1:D6"/>
  <sheetViews>
    <sheetView workbookViewId="0">
      <selection activeCell="A4" sqref="A4"/>
    </sheetView>
  </sheetViews>
  <sheetFormatPr defaultRowHeight="14.5" x14ac:dyDescent="0.35"/>
  <cols>
    <col min="1" max="1" width="36.4140625" style="253" customWidth="1"/>
    <col min="2" max="3" width="24.08203125" style="258" customWidth="1"/>
    <col min="4" max="4" width="25.08203125" style="253" customWidth="1"/>
  </cols>
  <sheetData>
    <row r="1" spans="1:4" x14ac:dyDescent="0.35">
      <c r="A1" s="6" t="s">
        <v>325</v>
      </c>
      <c r="B1" s="255"/>
      <c r="C1" s="255"/>
    </row>
    <row r="2" spans="1:4" s="2" customFormat="1" x14ac:dyDescent="0.35">
      <c r="A2" s="6"/>
      <c r="B2" s="255"/>
      <c r="C2" s="255"/>
      <c r="D2" s="253"/>
    </row>
    <row r="3" spans="1:4" x14ac:dyDescent="0.35">
      <c r="A3" s="418" t="s">
        <v>358</v>
      </c>
      <c r="B3" s="418"/>
      <c r="C3" s="256" t="s">
        <v>148</v>
      </c>
    </row>
    <row r="4" spans="1:4" x14ac:dyDescent="0.35">
      <c r="A4" s="254"/>
      <c r="B4" s="257"/>
      <c r="C4" s="257"/>
    </row>
    <row r="6" spans="1:4" x14ac:dyDescent="0.35">
      <c r="A6" s="253" t="s">
        <v>301</v>
      </c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D91E-B56B-4F51-A1BF-9D5A6EF194DA}">
  <dimension ref="A1:H22"/>
  <sheetViews>
    <sheetView workbookViewId="0">
      <selection activeCell="C11" sqref="C11"/>
    </sheetView>
  </sheetViews>
  <sheetFormatPr defaultRowHeight="14.5" x14ac:dyDescent="0.35"/>
  <cols>
    <col min="1" max="1" width="37.5" style="148" customWidth="1"/>
    <col min="2" max="2" width="34.9140625" style="148" customWidth="1"/>
    <col min="3" max="3" width="18.5" style="249" customWidth="1"/>
    <col min="4" max="4" width="21.9140625" style="148" customWidth="1"/>
    <col min="5" max="8" width="8.6640625" style="148" customWidth="1"/>
  </cols>
  <sheetData>
    <row r="1" spans="1:3" x14ac:dyDescent="0.35">
      <c r="B1" s="247" t="s">
        <v>328</v>
      </c>
      <c r="C1" s="247"/>
    </row>
    <row r="2" spans="1:3" x14ac:dyDescent="0.35">
      <c r="B2" s="149"/>
    </row>
    <row r="3" spans="1:3" x14ac:dyDescent="0.35">
      <c r="A3" s="419" t="s">
        <v>1</v>
      </c>
      <c r="B3" s="419"/>
      <c r="C3" s="419"/>
    </row>
    <row r="4" spans="1:3" x14ac:dyDescent="0.35">
      <c r="A4" s="419" t="s">
        <v>357</v>
      </c>
      <c r="B4" s="419"/>
      <c r="C4" s="419"/>
    </row>
    <row r="6" spans="1:3" x14ac:dyDescent="0.35">
      <c r="A6" s="419" t="s">
        <v>298</v>
      </c>
      <c r="B6" s="419"/>
      <c r="C6" s="419"/>
    </row>
    <row r="7" spans="1:3" x14ac:dyDescent="0.35">
      <c r="A7" s="419" t="s">
        <v>169</v>
      </c>
      <c r="B7" s="419"/>
      <c r="C7" s="419"/>
    </row>
    <row r="9" spans="1:3" x14ac:dyDescent="0.35">
      <c r="A9" s="149" t="s">
        <v>170</v>
      </c>
      <c r="B9" s="149" t="s">
        <v>171</v>
      </c>
      <c r="C9" s="247" t="s">
        <v>172</v>
      </c>
    </row>
    <row r="10" spans="1:3" ht="30.75" customHeight="1" x14ac:dyDescent="0.35">
      <c r="A10" s="334" t="s">
        <v>173</v>
      </c>
      <c r="B10" s="334" t="s">
        <v>297</v>
      </c>
      <c r="C10" s="335">
        <v>3000000</v>
      </c>
    </row>
    <row r="11" spans="1:3" ht="15.5" x14ac:dyDescent="0.35">
      <c r="A11" s="151" t="s">
        <v>174</v>
      </c>
      <c r="B11" s="152"/>
      <c r="C11" s="250">
        <f>SUM(C10:C10)</f>
        <v>3000000</v>
      </c>
    </row>
    <row r="12" spans="1:3" x14ac:dyDescent="0.35">
      <c r="B12" s="153"/>
    </row>
    <row r="14" spans="1:3" x14ac:dyDescent="0.35">
      <c r="A14" s="419" t="s">
        <v>299</v>
      </c>
      <c r="B14" s="419"/>
      <c r="C14" s="419"/>
    </row>
    <row r="15" spans="1:3" x14ac:dyDescent="0.35">
      <c r="A15" s="419" t="s">
        <v>169</v>
      </c>
      <c r="B15" s="419"/>
      <c r="C15" s="419"/>
    </row>
    <row r="17" spans="1:3" x14ac:dyDescent="0.35">
      <c r="A17" s="149" t="s">
        <v>176</v>
      </c>
      <c r="B17" s="149" t="s">
        <v>177</v>
      </c>
      <c r="C17" s="247" t="s">
        <v>178</v>
      </c>
    </row>
    <row r="18" spans="1:3" ht="18.5" x14ac:dyDescent="0.45">
      <c r="A18" s="150" t="s">
        <v>300</v>
      </c>
      <c r="B18" s="150"/>
      <c r="C18" s="251"/>
    </row>
    <row r="19" spans="1:3" ht="18.5" x14ac:dyDescent="0.45">
      <c r="A19" s="150"/>
      <c r="B19" s="150"/>
      <c r="C19" s="251"/>
    </row>
    <row r="20" spans="1:3" ht="18.5" x14ac:dyDescent="0.45">
      <c r="A20" s="150"/>
      <c r="B20" s="150"/>
      <c r="C20" s="251"/>
    </row>
    <row r="21" spans="1:3" ht="18.5" x14ac:dyDescent="0.45">
      <c r="A21" s="248" t="s">
        <v>174</v>
      </c>
      <c r="B21" s="154"/>
      <c r="C21" s="252">
        <f>SUM(C17:C20)</f>
        <v>0</v>
      </c>
    </row>
    <row r="22" spans="1:3" x14ac:dyDescent="0.35">
      <c r="B22" s="153"/>
    </row>
  </sheetData>
  <mergeCells count="6">
    <mergeCell ref="A14:C14"/>
    <mergeCell ref="A15:C15"/>
    <mergeCell ref="A3:C3"/>
    <mergeCell ref="A4:C4"/>
    <mergeCell ref="A6:C6"/>
    <mergeCell ref="A7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3E8-60F2-4FFE-8885-CC4481A55BF6}">
  <dimension ref="A1:E184"/>
  <sheetViews>
    <sheetView workbookViewId="0">
      <selection activeCell="D22" sqref="D22"/>
    </sheetView>
  </sheetViews>
  <sheetFormatPr defaultRowHeight="14" x14ac:dyDescent="0.3"/>
  <cols>
    <col min="1" max="1" width="14.4140625" style="2" customWidth="1"/>
    <col min="2" max="2" width="39.5" style="2" customWidth="1"/>
    <col min="3" max="3" width="21.9140625" style="2" customWidth="1"/>
    <col min="4" max="4" width="26.83203125" style="345" customWidth="1"/>
    <col min="5" max="5" width="20.08203125" style="348" customWidth="1"/>
  </cols>
  <sheetData>
    <row r="1" spans="1:5" ht="15.5" x14ac:dyDescent="0.3">
      <c r="A1" s="420" t="s">
        <v>17</v>
      </c>
      <c r="B1" s="420"/>
      <c r="C1" s="420"/>
      <c r="D1" s="113"/>
    </row>
    <row r="2" spans="1:5" ht="15.5" x14ac:dyDescent="0.3">
      <c r="A2" s="420" t="s">
        <v>355</v>
      </c>
      <c r="B2" s="420"/>
      <c r="C2" s="420"/>
      <c r="D2" s="113"/>
    </row>
    <row r="3" spans="1:5" ht="15.5" x14ac:dyDescent="0.3">
      <c r="A3" s="155"/>
      <c r="B3" s="155"/>
      <c r="C3" s="155"/>
      <c r="D3" s="113"/>
    </row>
    <row r="4" spans="1:5" ht="14.5" thickBot="1" x14ac:dyDescent="0.35">
      <c r="A4" s="24"/>
      <c r="B4" s="24"/>
      <c r="C4" s="296" t="s">
        <v>329</v>
      </c>
      <c r="D4" s="113"/>
    </row>
    <row r="5" spans="1:5" ht="29.5" customHeight="1" thickBot="1" x14ac:dyDescent="0.35">
      <c r="A5" s="156" t="s">
        <v>180</v>
      </c>
      <c r="B5" s="156" t="s">
        <v>181</v>
      </c>
      <c r="C5" s="333" t="s">
        <v>356</v>
      </c>
      <c r="D5" s="113"/>
    </row>
    <row r="6" spans="1:5" ht="42.5" thickBot="1" x14ac:dyDescent="0.35">
      <c r="A6" s="157" t="s">
        <v>182</v>
      </c>
      <c r="B6" s="246" t="s">
        <v>17</v>
      </c>
      <c r="C6" s="158">
        <f>'Működési kiadások'!M10+'Felhalmozási kiadások'!J12</f>
        <v>1802277065</v>
      </c>
      <c r="D6" s="344">
        <f>'Felhalmozási bevételek'!K8+'Működési bevételek'!L8</f>
        <v>1802277065</v>
      </c>
      <c r="E6" s="359">
        <f>+C6-D6</f>
        <v>0</v>
      </c>
    </row>
    <row r="7" spans="1:5" ht="35.25" customHeight="1" thickBot="1" x14ac:dyDescent="0.4">
      <c r="A7" s="421" t="s">
        <v>296</v>
      </c>
      <c r="B7" s="422"/>
      <c r="C7" s="159">
        <f>SUM(C6:C6)</f>
        <v>1802277065</v>
      </c>
      <c r="D7" s="113"/>
    </row>
    <row r="8" spans="1:5" x14ac:dyDescent="0.3">
      <c r="A8" s="24"/>
      <c r="B8" s="24"/>
      <c r="C8" s="24"/>
      <c r="D8" s="113"/>
    </row>
    <row r="9" spans="1:5" x14ac:dyDescent="0.3">
      <c r="A9" s="24"/>
      <c r="B9" s="24"/>
      <c r="C9" s="24"/>
      <c r="D9" s="113"/>
    </row>
    <row r="10" spans="1:5" x14ac:dyDescent="0.3">
      <c r="A10" s="24"/>
      <c r="B10" s="24"/>
      <c r="C10" s="24"/>
      <c r="D10" s="113"/>
    </row>
    <row r="11" spans="1:5" x14ac:dyDescent="0.3">
      <c r="A11" s="24"/>
      <c r="B11" s="24"/>
      <c r="C11" s="76"/>
      <c r="D11" s="113"/>
    </row>
    <row r="12" spans="1:5" x14ac:dyDescent="0.3">
      <c r="A12" s="147"/>
      <c r="B12" s="24"/>
      <c r="C12" s="160"/>
      <c r="D12" s="113"/>
    </row>
    <row r="13" spans="1:5" x14ac:dyDescent="0.3">
      <c r="A13" s="24"/>
      <c r="B13" s="24"/>
      <c r="C13" s="24"/>
      <c r="D13" s="113"/>
    </row>
    <row r="14" spans="1:5" x14ac:dyDescent="0.3">
      <c r="A14" s="24"/>
      <c r="B14" s="24"/>
      <c r="C14" s="160"/>
      <c r="D14" s="113"/>
    </row>
    <row r="15" spans="1:5" x14ac:dyDescent="0.3">
      <c r="A15" s="24"/>
      <c r="B15" s="24"/>
      <c r="C15" s="160"/>
      <c r="D15" s="113"/>
    </row>
    <row r="16" spans="1:5" x14ac:dyDescent="0.3">
      <c r="A16" s="24"/>
      <c r="B16" s="24"/>
      <c r="C16" s="160"/>
      <c r="D16" s="113"/>
    </row>
    <row r="17" spans="1:4" x14ac:dyDescent="0.3">
      <c r="A17" s="24"/>
      <c r="B17" s="24"/>
      <c r="C17" s="24"/>
      <c r="D17" s="113"/>
    </row>
    <row r="18" spans="1:4" x14ac:dyDescent="0.3">
      <c r="A18" s="24"/>
      <c r="B18" s="24"/>
      <c r="C18" s="24"/>
      <c r="D18" s="113"/>
    </row>
    <row r="19" spans="1:4" x14ac:dyDescent="0.3">
      <c r="A19" s="24"/>
      <c r="B19" s="24"/>
      <c r="C19" s="24"/>
      <c r="D19" s="113"/>
    </row>
    <row r="20" spans="1:4" x14ac:dyDescent="0.3">
      <c r="A20" s="24"/>
      <c r="B20" s="24"/>
      <c r="C20" s="24"/>
      <c r="D20" s="113"/>
    </row>
    <row r="21" spans="1:4" x14ac:dyDescent="0.3">
      <c r="A21" s="24"/>
      <c r="B21" s="24"/>
      <c r="C21" s="24"/>
      <c r="D21" s="113"/>
    </row>
    <row r="22" spans="1:4" x14ac:dyDescent="0.3">
      <c r="A22" s="24"/>
      <c r="B22" s="24"/>
      <c r="C22" s="24"/>
      <c r="D22" s="113"/>
    </row>
    <row r="23" spans="1:4" x14ac:dyDescent="0.3">
      <c r="A23" s="24"/>
      <c r="B23" s="24"/>
      <c r="C23" s="24"/>
      <c r="D23" s="113"/>
    </row>
    <row r="24" spans="1:4" x14ac:dyDescent="0.3">
      <c r="A24" s="24"/>
      <c r="B24" s="24"/>
      <c r="C24" s="24"/>
      <c r="D24" s="113"/>
    </row>
    <row r="25" spans="1:4" x14ac:dyDescent="0.3">
      <c r="A25" s="24"/>
      <c r="B25" s="24"/>
      <c r="C25" s="24"/>
      <c r="D25" s="113"/>
    </row>
    <row r="26" spans="1:4" x14ac:dyDescent="0.3">
      <c r="A26" s="24"/>
      <c r="B26" s="24"/>
      <c r="C26" s="24"/>
      <c r="D26" s="113"/>
    </row>
    <row r="27" spans="1:4" x14ac:dyDescent="0.3">
      <c r="A27" s="24"/>
      <c r="B27" s="24"/>
      <c r="C27" s="24"/>
      <c r="D27" s="113"/>
    </row>
    <row r="28" spans="1:4" x14ac:dyDescent="0.3">
      <c r="A28" s="24"/>
      <c r="B28" s="24"/>
      <c r="C28" s="24"/>
      <c r="D28" s="113"/>
    </row>
    <row r="29" spans="1:4" x14ac:dyDescent="0.3">
      <c r="A29" s="24"/>
      <c r="B29" s="24"/>
      <c r="C29" s="24"/>
      <c r="D29" s="113"/>
    </row>
    <row r="30" spans="1:4" x14ac:dyDescent="0.3">
      <c r="A30" s="24"/>
      <c r="B30" s="24"/>
      <c r="C30" s="24"/>
      <c r="D30" s="113"/>
    </row>
    <row r="31" spans="1:4" x14ac:dyDescent="0.3">
      <c r="A31" s="24"/>
      <c r="B31" s="24"/>
      <c r="C31" s="24"/>
      <c r="D31" s="113"/>
    </row>
    <row r="32" spans="1:4" x14ac:dyDescent="0.3">
      <c r="A32" s="24"/>
      <c r="B32" s="24"/>
      <c r="C32" s="24"/>
      <c r="D32" s="113"/>
    </row>
    <row r="33" spans="1:4" x14ac:dyDescent="0.3">
      <c r="A33" s="24"/>
      <c r="B33" s="24"/>
      <c r="C33" s="24"/>
      <c r="D33" s="113"/>
    </row>
    <row r="34" spans="1:4" x14ac:dyDescent="0.3">
      <c r="A34" s="24"/>
      <c r="B34" s="24"/>
      <c r="C34" s="24"/>
      <c r="D34" s="113"/>
    </row>
    <row r="35" spans="1:4" x14ac:dyDescent="0.3">
      <c r="A35" s="24"/>
      <c r="B35" s="24"/>
      <c r="C35" s="24"/>
      <c r="D35" s="113"/>
    </row>
    <row r="36" spans="1:4" x14ac:dyDescent="0.3">
      <c r="A36" s="24"/>
      <c r="B36" s="24"/>
      <c r="C36" s="24"/>
      <c r="D36" s="113"/>
    </row>
    <row r="37" spans="1:4" x14ac:dyDescent="0.3">
      <c r="A37" s="24"/>
      <c r="B37" s="24"/>
      <c r="C37" s="24"/>
      <c r="D37" s="113"/>
    </row>
    <row r="38" spans="1:4" x14ac:dyDescent="0.3">
      <c r="A38" s="24"/>
      <c r="B38" s="24"/>
      <c r="C38" s="24"/>
      <c r="D38" s="113"/>
    </row>
    <row r="39" spans="1:4" x14ac:dyDescent="0.3">
      <c r="A39" s="24"/>
      <c r="B39" s="24"/>
      <c r="C39" s="24"/>
      <c r="D39" s="113"/>
    </row>
    <row r="40" spans="1:4" x14ac:dyDescent="0.3">
      <c r="A40" s="24"/>
      <c r="B40" s="24"/>
      <c r="C40" s="24"/>
      <c r="D40" s="113"/>
    </row>
    <row r="41" spans="1:4" x14ac:dyDescent="0.3">
      <c r="A41" s="24"/>
      <c r="B41" s="24"/>
      <c r="C41" s="24"/>
      <c r="D41" s="113"/>
    </row>
    <row r="42" spans="1:4" x14ac:dyDescent="0.3">
      <c r="A42" s="24"/>
      <c r="B42" s="24"/>
      <c r="C42" s="24"/>
      <c r="D42" s="113"/>
    </row>
    <row r="43" spans="1:4" x14ac:dyDescent="0.3">
      <c r="A43" s="24"/>
      <c r="B43" s="24"/>
      <c r="C43" s="24"/>
      <c r="D43" s="113"/>
    </row>
    <row r="44" spans="1:4" x14ac:dyDescent="0.3">
      <c r="A44" s="24"/>
      <c r="B44" s="24"/>
      <c r="C44" s="24"/>
      <c r="D44" s="113"/>
    </row>
    <row r="45" spans="1:4" x14ac:dyDescent="0.3">
      <c r="A45" s="24"/>
      <c r="B45" s="24"/>
      <c r="C45" s="24"/>
      <c r="D45" s="113"/>
    </row>
    <row r="46" spans="1:4" x14ac:dyDescent="0.3">
      <c r="A46" s="24"/>
      <c r="B46" s="24"/>
      <c r="C46" s="24"/>
      <c r="D46" s="113"/>
    </row>
    <row r="47" spans="1:4" x14ac:dyDescent="0.3">
      <c r="A47" s="24"/>
      <c r="B47" s="24"/>
      <c r="C47" s="24"/>
      <c r="D47" s="113"/>
    </row>
    <row r="48" spans="1:4" x14ac:dyDescent="0.3">
      <c r="A48" s="24"/>
      <c r="B48" s="24"/>
      <c r="C48" s="24"/>
      <c r="D48" s="113"/>
    </row>
    <row r="49" spans="1:4" x14ac:dyDescent="0.3">
      <c r="A49" s="24"/>
      <c r="B49" s="24"/>
      <c r="C49" s="24"/>
      <c r="D49" s="113"/>
    </row>
    <row r="50" spans="1:4" x14ac:dyDescent="0.3">
      <c r="A50" s="24"/>
      <c r="B50" s="24"/>
      <c r="C50" s="24"/>
      <c r="D50" s="113"/>
    </row>
    <row r="51" spans="1:4" x14ac:dyDescent="0.3">
      <c r="A51" s="24"/>
      <c r="B51" s="24"/>
      <c r="C51" s="24"/>
      <c r="D51" s="113"/>
    </row>
    <row r="52" spans="1:4" x14ac:dyDescent="0.3">
      <c r="A52" s="24"/>
      <c r="B52" s="24"/>
      <c r="C52" s="24"/>
      <c r="D52" s="113"/>
    </row>
    <row r="53" spans="1:4" x14ac:dyDescent="0.3">
      <c r="A53" s="24"/>
      <c r="B53" s="24"/>
      <c r="C53" s="24"/>
      <c r="D53" s="113"/>
    </row>
    <row r="54" spans="1:4" x14ac:dyDescent="0.3">
      <c r="A54" s="24"/>
      <c r="B54" s="24"/>
      <c r="C54" s="24"/>
      <c r="D54" s="113"/>
    </row>
    <row r="55" spans="1:4" x14ac:dyDescent="0.3">
      <c r="A55" s="24"/>
      <c r="B55" s="24"/>
      <c r="C55" s="24"/>
      <c r="D55" s="113"/>
    </row>
    <row r="56" spans="1:4" x14ac:dyDescent="0.3">
      <c r="A56" s="24"/>
      <c r="B56" s="24"/>
      <c r="C56" s="24"/>
      <c r="D56" s="113"/>
    </row>
    <row r="57" spans="1:4" x14ac:dyDescent="0.3">
      <c r="A57" s="24"/>
      <c r="B57" s="24"/>
      <c r="C57" s="24"/>
      <c r="D57" s="113"/>
    </row>
    <row r="58" spans="1:4" x14ac:dyDescent="0.3">
      <c r="A58" s="24"/>
      <c r="B58" s="24"/>
      <c r="C58" s="24"/>
      <c r="D58" s="113"/>
    </row>
    <row r="59" spans="1:4" x14ac:dyDescent="0.3">
      <c r="A59" s="24"/>
      <c r="B59" s="24"/>
      <c r="C59" s="24"/>
      <c r="D59" s="113"/>
    </row>
    <row r="60" spans="1:4" x14ac:dyDescent="0.3">
      <c r="A60" s="24"/>
      <c r="B60" s="24"/>
      <c r="C60" s="24"/>
      <c r="D60" s="113"/>
    </row>
    <row r="61" spans="1:4" x14ac:dyDescent="0.3">
      <c r="A61" s="24"/>
      <c r="B61" s="24"/>
      <c r="C61" s="24"/>
      <c r="D61" s="113"/>
    </row>
    <row r="62" spans="1:4" x14ac:dyDescent="0.3">
      <c r="A62" s="24"/>
      <c r="B62" s="24"/>
      <c r="C62" s="24"/>
      <c r="D62" s="113"/>
    </row>
    <row r="63" spans="1:4" x14ac:dyDescent="0.3">
      <c r="A63" s="24"/>
      <c r="B63" s="24"/>
      <c r="C63" s="24"/>
      <c r="D63" s="113"/>
    </row>
    <row r="64" spans="1:4" x14ac:dyDescent="0.3">
      <c r="A64" s="24"/>
      <c r="B64" s="24"/>
      <c r="C64" s="24"/>
      <c r="D64" s="113"/>
    </row>
    <row r="65" spans="1:4" x14ac:dyDescent="0.3">
      <c r="A65" s="24"/>
      <c r="B65" s="24"/>
      <c r="C65" s="24"/>
      <c r="D65" s="113"/>
    </row>
    <row r="66" spans="1:4" x14ac:dyDescent="0.3">
      <c r="A66" s="24"/>
      <c r="B66" s="24"/>
      <c r="C66" s="24"/>
      <c r="D66" s="113"/>
    </row>
    <row r="67" spans="1:4" x14ac:dyDescent="0.3">
      <c r="A67" s="24"/>
      <c r="B67" s="24"/>
      <c r="C67" s="24"/>
      <c r="D67" s="113"/>
    </row>
    <row r="68" spans="1:4" x14ac:dyDescent="0.3">
      <c r="A68" s="24"/>
      <c r="B68" s="24"/>
      <c r="C68" s="24"/>
      <c r="D68" s="113"/>
    </row>
    <row r="69" spans="1:4" x14ac:dyDescent="0.3">
      <c r="A69" s="24"/>
      <c r="B69" s="24"/>
      <c r="C69" s="24"/>
      <c r="D69" s="113"/>
    </row>
    <row r="70" spans="1:4" x14ac:dyDescent="0.3">
      <c r="A70" s="24"/>
      <c r="B70" s="24"/>
      <c r="C70" s="24"/>
      <c r="D70" s="113"/>
    </row>
    <row r="71" spans="1:4" x14ac:dyDescent="0.3">
      <c r="A71" s="24"/>
      <c r="B71" s="24"/>
      <c r="C71" s="24"/>
      <c r="D71" s="113"/>
    </row>
    <row r="72" spans="1:4" x14ac:dyDescent="0.3">
      <c r="A72" s="24"/>
      <c r="B72" s="24"/>
      <c r="C72" s="24"/>
      <c r="D72" s="113"/>
    </row>
    <row r="73" spans="1:4" x14ac:dyDescent="0.3">
      <c r="A73" s="24"/>
      <c r="B73" s="24"/>
      <c r="C73" s="24"/>
      <c r="D73" s="113"/>
    </row>
    <row r="74" spans="1:4" x14ac:dyDescent="0.3">
      <c r="A74" s="24"/>
      <c r="B74" s="24"/>
      <c r="C74" s="24"/>
      <c r="D74" s="113"/>
    </row>
    <row r="75" spans="1:4" x14ac:dyDescent="0.3">
      <c r="A75" s="24"/>
      <c r="B75" s="24"/>
      <c r="C75" s="24"/>
      <c r="D75" s="113"/>
    </row>
    <row r="76" spans="1:4" x14ac:dyDescent="0.3">
      <c r="A76" s="24"/>
      <c r="B76" s="24"/>
      <c r="C76" s="24"/>
      <c r="D76" s="113"/>
    </row>
    <row r="77" spans="1:4" x14ac:dyDescent="0.3">
      <c r="A77" s="24"/>
      <c r="B77" s="24"/>
      <c r="C77" s="24"/>
      <c r="D77" s="113"/>
    </row>
    <row r="78" spans="1:4" x14ac:dyDescent="0.3">
      <c r="A78" s="24"/>
      <c r="B78" s="24"/>
      <c r="C78" s="24"/>
      <c r="D78" s="113"/>
    </row>
    <row r="79" spans="1:4" x14ac:dyDescent="0.3">
      <c r="A79" s="24"/>
      <c r="B79" s="24"/>
      <c r="C79" s="24"/>
      <c r="D79" s="113"/>
    </row>
    <row r="80" spans="1:4" x14ac:dyDescent="0.3">
      <c r="A80" s="24"/>
      <c r="B80" s="24"/>
      <c r="C80" s="24"/>
      <c r="D80" s="113"/>
    </row>
    <row r="81" spans="1:4" x14ac:dyDescent="0.3">
      <c r="A81" s="24"/>
      <c r="B81" s="24"/>
      <c r="C81" s="24"/>
      <c r="D81" s="113"/>
    </row>
    <row r="82" spans="1:4" x14ac:dyDescent="0.3">
      <c r="A82" s="24"/>
      <c r="B82" s="24"/>
      <c r="C82" s="24"/>
      <c r="D82" s="113"/>
    </row>
    <row r="83" spans="1:4" x14ac:dyDescent="0.3">
      <c r="A83" s="24"/>
      <c r="B83" s="24"/>
      <c r="C83" s="24"/>
      <c r="D83" s="113"/>
    </row>
    <row r="84" spans="1:4" x14ac:dyDescent="0.3">
      <c r="A84" s="24"/>
      <c r="B84" s="24"/>
      <c r="C84" s="24"/>
      <c r="D84" s="113"/>
    </row>
    <row r="85" spans="1:4" x14ac:dyDescent="0.3">
      <c r="A85" s="24"/>
      <c r="B85" s="24"/>
      <c r="C85" s="24"/>
      <c r="D85" s="113"/>
    </row>
    <row r="86" spans="1:4" x14ac:dyDescent="0.3">
      <c r="A86" s="24"/>
      <c r="B86" s="24"/>
      <c r="C86" s="24"/>
      <c r="D86" s="113"/>
    </row>
    <row r="87" spans="1:4" x14ac:dyDescent="0.3">
      <c r="A87" s="24"/>
      <c r="B87" s="24"/>
      <c r="C87" s="24"/>
      <c r="D87" s="113"/>
    </row>
    <row r="88" spans="1:4" x14ac:dyDescent="0.3">
      <c r="A88" s="24"/>
      <c r="B88" s="24"/>
      <c r="C88" s="24"/>
      <c r="D88" s="113"/>
    </row>
    <row r="89" spans="1:4" x14ac:dyDescent="0.3">
      <c r="A89" s="24"/>
      <c r="B89" s="24"/>
      <c r="C89" s="24"/>
      <c r="D89" s="113"/>
    </row>
    <row r="90" spans="1:4" x14ac:dyDescent="0.3">
      <c r="A90" s="24"/>
      <c r="B90" s="24"/>
      <c r="C90" s="24"/>
      <c r="D90" s="113"/>
    </row>
    <row r="91" spans="1:4" x14ac:dyDescent="0.3">
      <c r="A91" s="24"/>
      <c r="B91" s="24"/>
      <c r="C91" s="24"/>
      <c r="D91" s="113"/>
    </row>
    <row r="92" spans="1:4" x14ac:dyDescent="0.3">
      <c r="A92" s="24"/>
      <c r="B92" s="24"/>
      <c r="C92" s="24"/>
      <c r="D92" s="113"/>
    </row>
    <row r="93" spans="1:4" x14ac:dyDescent="0.3">
      <c r="A93" s="24"/>
      <c r="B93" s="24"/>
      <c r="C93" s="24"/>
      <c r="D93" s="113"/>
    </row>
    <row r="94" spans="1:4" x14ac:dyDescent="0.3">
      <c r="A94" s="24"/>
      <c r="B94" s="24"/>
      <c r="C94" s="24"/>
      <c r="D94" s="113"/>
    </row>
    <row r="95" spans="1:4" x14ac:dyDescent="0.3">
      <c r="A95" s="24"/>
      <c r="B95" s="24"/>
      <c r="C95" s="24"/>
      <c r="D95" s="113"/>
    </row>
    <row r="96" spans="1:4" x14ac:dyDescent="0.3">
      <c r="A96" s="24"/>
      <c r="B96" s="24"/>
      <c r="C96" s="24"/>
      <c r="D96" s="113"/>
    </row>
    <row r="97" spans="1:4" x14ac:dyDescent="0.3">
      <c r="A97" s="24"/>
      <c r="B97" s="24"/>
      <c r="C97" s="24"/>
      <c r="D97" s="113"/>
    </row>
    <row r="98" spans="1:4" x14ac:dyDescent="0.3">
      <c r="A98" s="24"/>
      <c r="B98" s="24"/>
      <c r="C98" s="24"/>
      <c r="D98" s="113"/>
    </row>
    <row r="99" spans="1:4" x14ac:dyDescent="0.3">
      <c r="A99" s="24"/>
      <c r="B99" s="24"/>
      <c r="C99" s="24"/>
      <c r="D99" s="113"/>
    </row>
    <row r="100" spans="1:4" x14ac:dyDescent="0.3">
      <c r="A100" s="24"/>
      <c r="B100" s="24"/>
      <c r="C100" s="24"/>
      <c r="D100" s="113"/>
    </row>
    <row r="101" spans="1:4" x14ac:dyDescent="0.3">
      <c r="A101" s="24"/>
      <c r="B101" s="24"/>
      <c r="C101" s="24"/>
      <c r="D101" s="113"/>
    </row>
    <row r="102" spans="1:4" x14ac:dyDescent="0.3">
      <c r="A102" s="24"/>
      <c r="B102" s="24"/>
      <c r="C102" s="24"/>
      <c r="D102" s="113"/>
    </row>
    <row r="103" spans="1:4" x14ac:dyDescent="0.3">
      <c r="A103" s="24"/>
      <c r="B103" s="24"/>
      <c r="C103" s="24"/>
      <c r="D103" s="113"/>
    </row>
    <row r="104" spans="1:4" x14ac:dyDescent="0.3">
      <c r="A104" s="24"/>
      <c r="B104" s="24"/>
      <c r="C104" s="24"/>
      <c r="D104" s="113"/>
    </row>
    <row r="105" spans="1:4" x14ac:dyDescent="0.3">
      <c r="A105" s="24"/>
      <c r="B105" s="24"/>
      <c r="C105" s="24"/>
      <c r="D105" s="113"/>
    </row>
    <row r="106" spans="1:4" x14ac:dyDescent="0.3">
      <c r="A106" s="24"/>
      <c r="B106" s="24"/>
      <c r="C106" s="24"/>
      <c r="D106" s="113"/>
    </row>
    <row r="107" spans="1:4" x14ac:dyDescent="0.3">
      <c r="A107" s="24"/>
      <c r="B107" s="24"/>
      <c r="C107" s="24"/>
      <c r="D107" s="113"/>
    </row>
    <row r="108" spans="1:4" x14ac:dyDescent="0.3">
      <c r="A108" s="24"/>
      <c r="B108" s="24"/>
      <c r="C108" s="24"/>
      <c r="D108" s="113"/>
    </row>
    <row r="109" spans="1:4" x14ac:dyDescent="0.3">
      <c r="A109" s="24"/>
      <c r="B109" s="24"/>
      <c r="C109" s="24"/>
      <c r="D109" s="113"/>
    </row>
    <row r="110" spans="1:4" x14ac:dyDescent="0.3">
      <c r="A110" s="24"/>
      <c r="B110" s="24"/>
      <c r="C110" s="24"/>
      <c r="D110" s="113"/>
    </row>
    <row r="111" spans="1:4" x14ac:dyDescent="0.3">
      <c r="A111" s="24"/>
      <c r="B111" s="24"/>
      <c r="C111" s="24"/>
      <c r="D111" s="113"/>
    </row>
    <row r="112" spans="1:4" x14ac:dyDescent="0.3">
      <c r="A112" s="24"/>
      <c r="B112" s="24"/>
      <c r="C112" s="24"/>
      <c r="D112" s="113"/>
    </row>
    <row r="113" spans="1:4" x14ac:dyDescent="0.3">
      <c r="A113" s="24"/>
      <c r="B113" s="24"/>
      <c r="C113" s="24"/>
      <c r="D113" s="113"/>
    </row>
    <row r="114" spans="1:4" x14ac:dyDescent="0.3">
      <c r="A114" s="24"/>
      <c r="B114" s="24"/>
      <c r="C114" s="24"/>
      <c r="D114" s="113"/>
    </row>
    <row r="115" spans="1:4" x14ac:dyDescent="0.3">
      <c r="A115" s="24"/>
      <c r="B115" s="24"/>
      <c r="C115" s="24"/>
      <c r="D115" s="113"/>
    </row>
    <row r="116" spans="1:4" x14ac:dyDescent="0.3">
      <c r="A116" s="24"/>
      <c r="B116" s="24"/>
      <c r="C116" s="24"/>
      <c r="D116" s="113"/>
    </row>
    <row r="117" spans="1:4" x14ac:dyDescent="0.3">
      <c r="A117" s="24"/>
      <c r="B117" s="24"/>
      <c r="C117" s="24"/>
      <c r="D117" s="113"/>
    </row>
    <row r="118" spans="1:4" x14ac:dyDescent="0.3">
      <c r="A118" s="24"/>
      <c r="B118" s="24"/>
      <c r="C118" s="24"/>
      <c r="D118" s="113"/>
    </row>
    <row r="119" spans="1:4" x14ac:dyDescent="0.3">
      <c r="A119" s="24"/>
      <c r="B119" s="24"/>
      <c r="C119" s="24"/>
      <c r="D119" s="113"/>
    </row>
    <row r="120" spans="1:4" x14ac:dyDescent="0.3">
      <c r="A120" s="24"/>
      <c r="B120" s="24"/>
      <c r="C120" s="24"/>
      <c r="D120" s="113"/>
    </row>
    <row r="121" spans="1:4" x14ac:dyDescent="0.3">
      <c r="A121" s="24"/>
      <c r="B121" s="24"/>
      <c r="C121" s="24"/>
      <c r="D121" s="113"/>
    </row>
    <row r="122" spans="1:4" x14ac:dyDescent="0.3">
      <c r="A122" s="24"/>
      <c r="B122" s="24"/>
      <c r="C122" s="24"/>
      <c r="D122" s="113"/>
    </row>
    <row r="123" spans="1:4" x14ac:dyDescent="0.3">
      <c r="A123" s="24"/>
      <c r="B123" s="24"/>
      <c r="C123" s="24"/>
      <c r="D123" s="113"/>
    </row>
    <row r="124" spans="1:4" x14ac:dyDescent="0.3">
      <c r="A124" s="24"/>
      <c r="B124" s="24"/>
      <c r="C124" s="24"/>
      <c r="D124" s="113"/>
    </row>
    <row r="125" spans="1:4" x14ac:dyDescent="0.3">
      <c r="A125" s="24"/>
      <c r="B125" s="24"/>
      <c r="C125" s="24"/>
      <c r="D125" s="113"/>
    </row>
    <row r="126" spans="1:4" x14ac:dyDescent="0.3">
      <c r="A126" s="24"/>
      <c r="B126" s="24"/>
      <c r="C126" s="24"/>
      <c r="D126" s="113"/>
    </row>
    <row r="127" spans="1:4" x14ac:dyDescent="0.3">
      <c r="A127" s="24"/>
      <c r="B127" s="24"/>
      <c r="C127" s="24"/>
      <c r="D127" s="113"/>
    </row>
    <row r="128" spans="1:4" x14ac:dyDescent="0.3">
      <c r="A128" s="24"/>
      <c r="B128" s="24"/>
      <c r="C128" s="24"/>
      <c r="D128" s="113"/>
    </row>
    <row r="129" spans="1:4" x14ac:dyDescent="0.3">
      <c r="A129" s="24"/>
      <c r="B129" s="24"/>
      <c r="C129" s="24"/>
      <c r="D129" s="113"/>
    </row>
    <row r="130" spans="1:4" x14ac:dyDescent="0.3">
      <c r="A130" s="24"/>
      <c r="B130" s="24"/>
      <c r="C130" s="24"/>
      <c r="D130" s="113"/>
    </row>
    <row r="131" spans="1:4" x14ac:dyDescent="0.3">
      <c r="A131" s="24"/>
      <c r="B131" s="24"/>
      <c r="C131" s="24"/>
      <c r="D131" s="113"/>
    </row>
    <row r="132" spans="1:4" x14ac:dyDescent="0.3">
      <c r="A132" s="24"/>
      <c r="B132" s="24"/>
      <c r="C132" s="24"/>
      <c r="D132" s="113"/>
    </row>
    <row r="133" spans="1:4" x14ac:dyDescent="0.3">
      <c r="A133" s="24"/>
      <c r="B133" s="24"/>
      <c r="C133" s="24"/>
      <c r="D133" s="113"/>
    </row>
    <row r="134" spans="1:4" x14ac:dyDescent="0.3">
      <c r="A134" s="24"/>
      <c r="B134" s="24"/>
      <c r="C134" s="24"/>
      <c r="D134" s="113"/>
    </row>
    <row r="135" spans="1:4" x14ac:dyDescent="0.3">
      <c r="A135" s="24"/>
      <c r="B135" s="24"/>
      <c r="C135" s="24"/>
      <c r="D135" s="113"/>
    </row>
    <row r="136" spans="1:4" x14ac:dyDescent="0.3">
      <c r="A136" s="24"/>
      <c r="B136" s="24"/>
      <c r="C136" s="24"/>
      <c r="D136" s="113"/>
    </row>
    <row r="137" spans="1:4" x14ac:dyDescent="0.3">
      <c r="A137" s="24"/>
      <c r="B137" s="24"/>
      <c r="C137" s="24"/>
      <c r="D137" s="113"/>
    </row>
    <row r="138" spans="1:4" x14ac:dyDescent="0.3">
      <c r="A138" s="24"/>
      <c r="B138" s="24"/>
      <c r="C138" s="24"/>
      <c r="D138" s="113"/>
    </row>
    <row r="139" spans="1:4" x14ac:dyDescent="0.3">
      <c r="A139" s="24"/>
      <c r="B139" s="24"/>
      <c r="C139" s="24"/>
      <c r="D139" s="113"/>
    </row>
    <row r="140" spans="1:4" x14ac:dyDescent="0.3">
      <c r="A140" s="24"/>
      <c r="B140" s="24"/>
      <c r="C140" s="24"/>
      <c r="D140" s="113"/>
    </row>
    <row r="141" spans="1:4" x14ac:dyDescent="0.3">
      <c r="A141" s="24"/>
      <c r="B141" s="24"/>
      <c r="C141" s="24"/>
      <c r="D141" s="113"/>
    </row>
    <row r="142" spans="1:4" x14ac:dyDescent="0.3">
      <c r="A142" s="24"/>
      <c r="B142" s="24"/>
      <c r="C142" s="24"/>
      <c r="D142" s="113"/>
    </row>
    <row r="143" spans="1:4" x14ac:dyDescent="0.3">
      <c r="A143" s="24"/>
      <c r="B143" s="24"/>
      <c r="C143" s="24"/>
      <c r="D143" s="113"/>
    </row>
    <row r="144" spans="1:4" x14ac:dyDescent="0.3">
      <c r="A144" s="24"/>
      <c r="B144" s="24"/>
      <c r="C144" s="24"/>
      <c r="D144" s="113"/>
    </row>
    <row r="145" spans="1:4" x14ac:dyDescent="0.3">
      <c r="A145" s="24"/>
      <c r="B145" s="24"/>
      <c r="C145" s="24"/>
      <c r="D145" s="113"/>
    </row>
    <row r="146" spans="1:4" x14ac:dyDescent="0.3">
      <c r="A146" s="24"/>
      <c r="B146" s="24"/>
      <c r="C146" s="24"/>
      <c r="D146" s="113"/>
    </row>
    <row r="147" spans="1:4" x14ac:dyDescent="0.3">
      <c r="A147" s="24"/>
      <c r="B147" s="24"/>
      <c r="C147" s="24"/>
      <c r="D147" s="113"/>
    </row>
    <row r="148" spans="1:4" x14ac:dyDescent="0.3">
      <c r="A148" s="24"/>
      <c r="B148" s="24"/>
      <c r="C148" s="24"/>
      <c r="D148" s="113"/>
    </row>
    <row r="149" spans="1:4" x14ac:dyDescent="0.3">
      <c r="A149" s="24"/>
      <c r="B149" s="24"/>
      <c r="C149" s="24"/>
      <c r="D149" s="113"/>
    </row>
    <row r="150" spans="1:4" x14ac:dyDescent="0.3">
      <c r="A150" s="24"/>
      <c r="B150" s="24"/>
      <c r="C150" s="24"/>
      <c r="D150" s="113"/>
    </row>
    <row r="151" spans="1:4" x14ac:dyDescent="0.3">
      <c r="A151" s="24"/>
      <c r="B151" s="24"/>
      <c r="C151" s="24"/>
      <c r="D151" s="113"/>
    </row>
    <row r="152" spans="1:4" x14ac:dyDescent="0.3">
      <c r="A152" s="24"/>
      <c r="B152" s="24"/>
      <c r="C152" s="24"/>
      <c r="D152" s="113"/>
    </row>
    <row r="153" spans="1:4" x14ac:dyDescent="0.3">
      <c r="A153" s="24"/>
      <c r="B153" s="24"/>
      <c r="C153" s="24"/>
      <c r="D153" s="113"/>
    </row>
    <row r="154" spans="1:4" x14ac:dyDescent="0.3">
      <c r="A154" s="24"/>
      <c r="B154" s="24"/>
      <c r="C154" s="24"/>
      <c r="D154" s="113"/>
    </row>
    <row r="155" spans="1:4" x14ac:dyDescent="0.3">
      <c r="A155" s="24"/>
      <c r="B155" s="24"/>
      <c r="C155" s="24"/>
      <c r="D155" s="113"/>
    </row>
    <row r="156" spans="1:4" x14ac:dyDescent="0.3">
      <c r="A156" s="24"/>
      <c r="B156" s="24"/>
      <c r="C156" s="24"/>
      <c r="D156" s="113"/>
    </row>
    <row r="157" spans="1:4" x14ac:dyDescent="0.3">
      <c r="A157" s="24"/>
      <c r="B157" s="24"/>
      <c r="C157" s="24"/>
      <c r="D157" s="113"/>
    </row>
    <row r="158" spans="1:4" x14ac:dyDescent="0.3">
      <c r="A158" s="24"/>
      <c r="B158" s="24"/>
      <c r="C158" s="24"/>
      <c r="D158" s="113"/>
    </row>
    <row r="159" spans="1:4" x14ac:dyDescent="0.3">
      <c r="A159" s="24"/>
      <c r="B159" s="24"/>
      <c r="C159" s="24"/>
      <c r="D159" s="113"/>
    </row>
    <row r="160" spans="1:4" x14ac:dyDescent="0.3">
      <c r="A160" s="24"/>
      <c r="B160" s="24"/>
      <c r="C160" s="24"/>
      <c r="D160" s="113"/>
    </row>
    <row r="161" spans="1:4" x14ac:dyDescent="0.3">
      <c r="A161" s="24"/>
      <c r="B161" s="24"/>
      <c r="C161" s="24"/>
      <c r="D161" s="113"/>
    </row>
    <row r="162" spans="1:4" x14ac:dyDescent="0.3">
      <c r="A162" s="24"/>
      <c r="B162" s="24"/>
      <c r="C162" s="24"/>
      <c r="D162" s="113"/>
    </row>
    <row r="163" spans="1:4" x14ac:dyDescent="0.3">
      <c r="A163" s="24"/>
      <c r="B163" s="24"/>
      <c r="C163" s="24"/>
      <c r="D163" s="113"/>
    </row>
    <row r="164" spans="1:4" x14ac:dyDescent="0.3">
      <c r="A164" s="24"/>
      <c r="B164" s="24"/>
      <c r="C164" s="24"/>
      <c r="D164" s="113"/>
    </row>
    <row r="165" spans="1:4" x14ac:dyDescent="0.3">
      <c r="A165" s="24"/>
      <c r="B165" s="24"/>
      <c r="C165" s="24"/>
      <c r="D165" s="113"/>
    </row>
    <row r="166" spans="1:4" x14ac:dyDescent="0.3">
      <c r="A166" s="24"/>
      <c r="B166" s="24"/>
      <c r="C166" s="24"/>
      <c r="D166" s="113"/>
    </row>
    <row r="167" spans="1:4" x14ac:dyDescent="0.3">
      <c r="A167" s="24"/>
      <c r="B167" s="24"/>
      <c r="C167" s="24"/>
      <c r="D167" s="113"/>
    </row>
    <row r="168" spans="1:4" x14ac:dyDescent="0.3">
      <c r="A168" s="24"/>
      <c r="B168" s="24"/>
      <c r="C168" s="24"/>
      <c r="D168" s="113"/>
    </row>
    <row r="169" spans="1:4" x14ac:dyDescent="0.3">
      <c r="A169" s="24"/>
      <c r="B169" s="24"/>
      <c r="C169" s="24"/>
      <c r="D169" s="113"/>
    </row>
    <row r="170" spans="1:4" x14ac:dyDescent="0.3">
      <c r="A170" s="24"/>
      <c r="B170" s="24"/>
      <c r="C170" s="24"/>
      <c r="D170" s="113"/>
    </row>
    <row r="171" spans="1:4" x14ac:dyDescent="0.3">
      <c r="A171" s="24"/>
      <c r="B171" s="24"/>
      <c r="C171" s="24"/>
      <c r="D171" s="113"/>
    </row>
    <row r="172" spans="1:4" x14ac:dyDescent="0.3">
      <c r="A172" s="24"/>
      <c r="B172" s="24"/>
      <c r="C172" s="24"/>
      <c r="D172" s="113"/>
    </row>
    <row r="173" spans="1:4" x14ac:dyDescent="0.3">
      <c r="A173" s="24"/>
      <c r="B173" s="24"/>
      <c r="C173" s="24"/>
      <c r="D173" s="113"/>
    </row>
    <row r="174" spans="1:4" x14ac:dyDescent="0.3">
      <c r="A174" s="24"/>
      <c r="B174" s="24"/>
      <c r="C174" s="24"/>
      <c r="D174" s="113"/>
    </row>
    <row r="175" spans="1:4" x14ac:dyDescent="0.3">
      <c r="A175" s="24"/>
      <c r="B175" s="24"/>
      <c r="C175" s="24"/>
      <c r="D175" s="113"/>
    </row>
    <row r="176" spans="1:4" x14ac:dyDescent="0.3">
      <c r="A176" s="24"/>
      <c r="B176" s="24"/>
      <c r="C176" s="24"/>
      <c r="D176" s="113"/>
    </row>
    <row r="177" spans="1:4" x14ac:dyDescent="0.3">
      <c r="A177" s="24"/>
      <c r="B177" s="24"/>
      <c r="C177" s="24"/>
      <c r="D177" s="113"/>
    </row>
    <row r="178" spans="1:4" x14ac:dyDescent="0.3">
      <c r="A178" s="24"/>
      <c r="B178" s="24"/>
      <c r="C178" s="24"/>
      <c r="D178" s="113"/>
    </row>
    <row r="179" spans="1:4" x14ac:dyDescent="0.3">
      <c r="A179" s="24"/>
      <c r="B179" s="24"/>
      <c r="C179" s="24"/>
      <c r="D179" s="113"/>
    </row>
    <row r="180" spans="1:4" x14ac:dyDescent="0.3">
      <c r="A180" s="24"/>
      <c r="B180" s="24"/>
      <c r="C180" s="24"/>
      <c r="D180" s="113"/>
    </row>
    <row r="181" spans="1:4" x14ac:dyDescent="0.3">
      <c r="A181" s="24"/>
      <c r="B181" s="24"/>
      <c r="C181" s="24"/>
      <c r="D181" s="113"/>
    </row>
    <row r="182" spans="1:4" x14ac:dyDescent="0.3">
      <c r="A182" s="24"/>
      <c r="B182" s="24"/>
      <c r="C182" s="24"/>
      <c r="D182" s="113"/>
    </row>
    <row r="183" spans="1:4" x14ac:dyDescent="0.3">
      <c r="A183" s="24"/>
      <c r="B183" s="24"/>
      <c r="C183" s="24"/>
      <c r="D183" s="113"/>
    </row>
    <row r="184" spans="1:4" x14ac:dyDescent="0.3">
      <c r="A184" s="24"/>
      <c r="B184" s="24"/>
      <c r="C184" s="24"/>
      <c r="D184" s="113"/>
    </row>
  </sheetData>
  <mergeCells count="3">
    <mergeCell ref="A1:C1"/>
    <mergeCell ref="A2:C2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Tartalom</vt:lpstr>
      <vt:lpstr>Mérleg</vt:lpstr>
      <vt:lpstr>Működési bevételek</vt:lpstr>
      <vt:lpstr>Felhalmozási bevételek</vt:lpstr>
      <vt:lpstr>Működési kiadások</vt:lpstr>
      <vt:lpstr>Felhalmozási kiadások</vt:lpstr>
      <vt:lpstr>Állami támogatás</vt:lpstr>
      <vt:lpstr>Támogatás</vt:lpstr>
      <vt:lpstr>Címrend</vt:lpstr>
      <vt:lpstr>Létszám</vt:lpstr>
      <vt:lpstr>Közvetett támogatás</vt:lpstr>
      <vt:lpstr>Finanszírozás</vt:lpstr>
      <vt:lpstr>Gördülő</vt:lpstr>
      <vt:lpstr>Hitel</vt:lpstr>
      <vt:lpstr>Többéves</vt:lpstr>
      <vt:lpstr>Saját bevételek részl.</vt:lpstr>
      <vt:lpstr>Adósságot keletkeztető ü.</vt:lpstr>
      <vt:lpstr>Működési hozzájárulás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Molnár Ildikó</dc:creator>
  <cp:lastModifiedBy>Molnárné Nagy Edina</cp:lastModifiedBy>
  <cp:lastPrinted>2022-02-11T12:27:48Z</cp:lastPrinted>
  <dcterms:created xsi:type="dcterms:W3CDTF">2014-02-06T03:47:05Z</dcterms:created>
  <dcterms:modified xsi:type="dcterms:W3CDTF">2025-02-04T08:58:02Z</dcterms:modified>
</cp:coreProperties>
</file>